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8805" windowWidth="15225" windowHeight="8610" tabRatio="598" activeTab="0"/>
  </bookViews>
  <sheets>
    <sheet name="Phu luc 7.1 (Vạn Ninh)" sheetId="1" r:id="rId1"/>
    <sheet name="Phu luc 7.2 (Vạn Ninh)" sheetId="2" r:id="rId2"/>
    <sheet name="Phu luc 7.3 (Vạn Ninh) " sheetId="3" r:id="rId3"/>
  </sheets>
  <definedNames>
    <definedName name="_xlnm.Print_Titles" localSheetId="0">'Phu luc 7.1 (Vạn Ninh)'!$9:$10</definedName>
    <definedName name="_xlnm.Print_Titles" localSheetId="1">'Phu luc 7.2 (Vạn Ninh)'!$7:$8</definedName>
    <definedName name="_xlnm.Print_Titles" localSheetId="2">'Phu luc 7.3 (Vạn Ninh) '!$9:$10</definedName>
  </definedNames>
  <calcPr fullCalcOnLoad="1"/>
</workbook>
</file>

<file path=xl/sharedStrings.xml><?xml version="1.0" encoding="utf-8"?>
<sst xmlns="http://schemas.openxmlformats.org/spreadsheetml/2006/main" count="1360" uniqueCount="870">
  <si>
    <t>Đoạn từ nhà ông Nguyễn Chí Công (thửa 39 tờ bản đồ số 26)</t>
  </si>
  <si>
    <t>Đến Nhà ông Diệp (thửa 20 tờ bản đồ số 30)</t>
  </si>
  <si>
    <t>Đoạn từ nhà ông Nguyễn Văn Mười (thửa 185 tờ bản đồ số 27)</t>
  </si>
  <si>
    <t>Đến nhà bà Ngô Thị Hạnh (thửa 296 tờ bản đồ số 27)</t>
  </si>
  <si>
    <t>Đoạn từ nhà ông Phan Thanh Anh (thửa 170 tờ bản đồ số 27)</t>
  </si>
  <si>
    <t>Đến nhà ông Bần (thửa 156), đến nhà ông Dũng (thửa 233), đến nhà ông Thi (thửa 214), tờ bản đồ số 27</t>
  </si>
  <si>
    <t>Đoạn từ nhà ông Lê Văn Châu (giáp ranh xã Vạn Phước) (thửa 19 tờ bản đồ số 26)</t>
  </si>
  <si>
    <t>Đoạn từ nhà ông Huỳnh Văn Tuyển (thửa 79 tờ bản đồ số 9)</t>
  </si>
  <si>
    <t>Đến nhà bà Nguyễn Thị Phấn (thửa 24 tờ bản đồ số 23)</t>
  </si>
  <si>
    <t xml:space="preserve"> Đến đường sắt (thửa 70 tờ 16)</t>
  </si>
  <si>
    <t>Từ đường bê tông Hội Khánh 4 (nhà bà Phương) (thửa 186 tờ 27)</t>
  </si>
  <si>
    <t>Đến đường bê tông Hội Khánh Tây 3 (nhà bà Quyên) (thửa 8 tờ 30)</t>
  </si>
  <si>
    <t>Từ đường bê tông Tiên Ninh (nhà bà Đỉnh) (thửa 17 tờ 38)</t>
  </si>
  <si>
    <t>Đến nhà ông Huỳnh Văn Chính</t>
  </si>
  <si>
    <t>Đoạn từ nhà ông Huỳnh Văn Chính</t>
  </si>
  <si>
    <t>Đến nhà bà Lai</t>
  </si>
  <si>
    <t>Cầu Bình Lộc 2</t>
  </si>
  <si>
    <t>Đến Cầu Bình Lộc 2</t>
  </si>
  <si>
    <t>Giáp đường nhựa</t>
  </si>
  <si>
    <t>Đường ngã tư chợ Đại Lãnh</t>
  </si>
  <si>
    <t>Ga Đại Lãnh</t>
  </si>
  <si>
    <t>Nhà bà Bùi Thị Thưa</t>
  </si>
  <si>
    <t>Cầu Đông Đại Lãnh</t>
  </si>
  <si>
    <t>Đường từ nhà ông Phan Văn Kính</t>
  </si>
  <si>
    <t>Giáp ngã tư nhà bà Thiện</t>
  </si>
  <si>
    <t>Nhà ông Châu (ruộng lúa)</t>
  </si>
  <si>
    <t>Nhà ông Dưỡng (ruộng lúa)</t>
  </si>
  <si>
    <t>Thôn Phú Cang 1</t>
  </si>
  <si>
    <t>Thôn Phú Cang 2</t>
  </si>
  <si>
    <t>Giáp ranh đường thống nhất</t>
  </si>
  <si>
    <t>Đìa cá sân kho 2 (HTX Vạn Phú 1)</t>
  </si>
  <si>
    <t>Nhà ông Võ Đô</t>
  </si>
  <si>
    <t>Nhà ông Mai Văn Bộ</t>
  </si>
  <si>
    <t>Trường Mê Linh</t>
  </si>
  <si>
    <t>Thôn Vinh Huề</t>
  </si>
  <si>
    <t>Thôn Tân Phú</t>
  </si>
  <si>
    <t>Kho dự trữ lương thực</t>
  </si>
  <si>
    <t>Nhà ông Văn Võ</t>
  </si>
  <si>
    <t>Nhà máy nước đá</t>
  </si>
  <si>
    <t>Nhà Ông Võ Tá Nhàn</t>
  </si>
  <si>
    <t>Nhà ông Hồ Tánh</t>
  </si>
  <si>
    <t>Đến hết đường lô 03</t>
  </si>
  <si>
    <t>Đoạn từ bờ tràn qua nhà ông Nguyễn Bình</t>
  </si>
  <si>
    <t>Từ cửa hàng qua nhà ông Nguyễn Phê</t>
  </si>
  <si>
    <t>Đoạn từ sân kho HTX qua giáp nhà bà Võ Thị Đựng</t>
  </si>
  <si>
    <t>Đoạn từ nhà ông Trương Lạo qua nhà ông Hà Văn Minh</t>
  </si>
  <si>
    <t xml:space="preserve">Đoạn từ đình Phú Cang </t>
  </si>
  <si>
    <t>Đoạn từ sân kho  HTX Vạn Phú 2</t>
  </si>
  <si>
    <t>Đường vào UBND xã</t>
  </si>
  <si>
    <t>Đoạn từ quán ông Lê Hữu Trinh</t>
  </si>
  <si>
    <t>Đoạn từ nhà ông Hồ Ngọc Thu</t>
  </si>
  <si>
    <t>Đoạn từ quán ông Nguyễn Thành Quân</t>
  </si>
  <si>
    <t>Đoạn từ nhà ông Trương Ngọc Huynh</t>
  </si>
  <si>
    <t>Đoạn từ nhà ông Trần Thanh Trúc</t>
  </si>
  <si>
    <t>Đường ra hóc bò từ đường lô 01</t>
  </si>
  <si>
    <t>Đoạn từ cổng thôn Đầm Môn</t>
  </si>
  <si>
    <t>Đến công ty TNHH Hoàng Mai</t>
  </si>
  <si>
    <t>Đến giáp đường lâm nghiệp</t>
  </si>
  <si>
    <t>Đến ngã tư Xuân Thọ</t>
  </si>
  <si>
    <t>Đến cổng làng văn hóa Xuân Cam</t>
  </si>
  <si>
    <t>Đường vào trạm y tế từ UBND xã Xuân Sơn</t>
  </si>
  <si>
    <t>Đường 2 tháng 9 từ đường tỉnh lộ 7 cổng làng văn hóa Xuân Cam</t>
  </si>
  <si>
    <t>Từ nhà ông Võ Tấn Hồng</t>
  </si>
  <si>
    <t>Đường thanh niên</t>
  </si>
  <si>
    <t>Thôn Nhơn Thọ</t>
  </si>
  <si>
    <t>Thôn Diêm Điền</t>
  </si>
  <si>
    <t>Thôn Suối Hàng</t>
  </si>
  <si>
    <t>Thôn Ninh Lâm</t>
  </si>
  <si>
    <t>Thôn Tiên Ninh</t>
  </si>
  <si>
    <t>Đến Nhà máy nước khoáng</t>
  </si>
  <si>
    <t>Từ đường liên thôn</t>
  </si>
  <si>
    <t>Từ gò vuông</t>
  </si>
  <si>
    <t>Cầu Ninh Mã</t>
  </si>
  <si>
    <t>Từ đường sắt</t>
  </si>
  <si>
    <t>Từ ngã ba nhà ông Quang</t>
  </si>
  <si>
    <t>Đường từ ngã tư nhà bà Tý</t>
  </si>
  <si>
    <t>Đường từ nhà ông Nhì</t>
  </si>
  <si>
    <t>Giáp ranh xã Xuân Sơn</t>
  </si>
  <si>
    <t>Đường Liên Thôn</t>
  </si>
  <si>
    <t>Thôn Tân Đức Tây</t>
  </si>
  <si>
    <t>Giáp đường sắt</t>
  </si>
  <si>
    <t>Đường sắt</t>
  </si>
  <si>
    <t>Thôn Hiền Lương</t>
  </si>
  <si>
    <t>Thôn Tân Đức Đông</t>
  </si>
  <si>
    <t>Thôn Mỹ Đồng</t>
  </si>
  <si>
    <t>Chùa Linh Sơn</t>
  </si>
  <si>
    <t>Đình Hiền lương</t>
  </si>
  <si>
    <t>Nhà ông Giáo</t>
  </si>
  <si>
    <t>Đình Tân Đức</t>
  </si>
  <si>
    <t>Ngã tư Mỹ Đồng</t>
  </si>
  <si>
    <t>Cầu Vong I</t>
  </si>
  <si>
    <t>Đường Suối Sình</t>
  </si>
  <si>
    <t>Từ UBND xã</t>
  </si>
  <si>
    <t>Khu vực xóm Ó từ đường sắt</t>
  </si>
  <si>
    <t>Từ trường Mẫu giáo</t>
  </si>
  <si>
    <t>Từ nhà bà Thu</t>
  </si>
  <si>
    <t>Từ cổng Tân Đức</t>
  </si>
  <si>
    <t>Từ nhà ông Giáo</t>
  </si>
  <si>
    <t>Thôn Bình Trung 1</t>
  </si>
  <si>
    <t>Nhà ông Trần Văn Phước</t>
  </si>
  <si>
    <t>Đến Đình</t>
  </si>
  <si>
    <t>Thôn Trung Dõng 2</t>
  </si>
  <si>
    <t>Giáp đường ngã ba xóm cát</t>
  </si>
  <si>
    <t>Nhà ông Sơn</t>
  </si>
  <si>
    <t>Thôn Trung Dõng 1</t>
  </si>
  <si>
    <t>Thôn Trung Dõng 3</t>
  </si>
  <si>
    <t>Đến nhà ông Rạt</t>
  </si>
  <si>
    <t>Đến Nhà ông Huỳnh Thanh</t>
  </si>
  <si>
    <t>Đến Cầu cây Ké</t>
  </si>
  <si>
    <t>Đường Bình Trung 1 Dưới (từ Đình)</t>
  </si>
  <si>
    <t>Đường Bình Trung trên</t>
  </si>
  <si>
    <t>Đường xóm đình (từ đường liên xã)</t>
  </si>
  <si>
    <t>Đường liên thôn Trung Dõng 1- Trung Dõng 3</t>
  </si>
  <si>
    <t xml:space="preserve">Đường Bà Dài </t>
  </si>
  <si>
    <t>Đường liên cơ sở (từ cầu Cây Ké)</t>
  </si>
  <si>
    <t>Đường tứ Chánh - Trung Dõng 3</t>
  </si>
  <si>
    <t>Thôn Tây Bắc 2</t>
  </si>
  <si>
    <t>Thôn Tây Bắc 1</t>
  </si>
  <si>
    <t>Thôn Tây Nam 1</t>
  </si>
  <si>
    <t>Nhà ông Nguyễn Đồng Khang</t>
  </si>
  <si>
    <t>Nhà ông Văn Toàn</t>
  </si>
  <si>
    <t>Nhà ông Nguyễn Sơn Thành</t>
  </si>
  <si>
    <t>Nhà ông Lê Văn Lực</t>
  </si>
  <si>
    <t>Đường từ nhà ông Lê Văn Tổng</t>
  </si>
  <si>
    <t>Đường từ nhà ông Võ Tấn Tài</t>
  </si>
  <si>
    <t>Đường từ nhà ông Đinh Văn Tuấn</t>
  </si>
  <si>
    <t>Đường từ nhà bà Bùi Thị Thưa</t>
  </si>
  <si>
    <t>Đường từ nhà ông Nguyễn Hiếu</t>
  </si>
  <si>
    <t>STT</t>
  </si>
  <si>
    <t>Teân ñöôøng</t>
  </si>
  <si>
    <t>Phan Chu Trinh</t>
  </si>
  <si>
    <t>I</t>
  </si>
  <si>
    <t>II</t>
  </si>
  <si>
    <t>III</t>
  </si>
  <si>
    <t>IV</t>
  </si>
  <si>
    <t>V</t>
  </si>
  <si>
    <t>1MN</t>
  </si>
  <si>
    <t>2MN</t>
  </si>
  <si>
    <t>Vị trí 1</t>
  </si>
  <si>
    <t>Vị trí 2</t>
  </si>
  <si>
    <t>Vị trí 3</t>
  </si>
  <si>
    <t>Vị trí 4</t>
  </si>
  <si>
    <t>Vị trí 5</t>
  </si>
  <si>
    <t>Khu vực</t>
  </si>
  <si>
    <t>Giá đất theo hệ số</t>
  </si>
  <si>
    <t>BẢNG GIÁ ĐẤT PHI NÔNG NGHIỆP TẠI NÔNG THÔN</t>
  </si>
  <si>
    <t>Đường Quốc lộ 1 A</t>
  </si>
  <si>
    <t>Từ giáp Ninh Hoà đến Cầu Xuân Tự</t>
  </si>
  <si>
    <t>Từ Cầu Xuân Tự đến chân Dốc Thị phía Nam</t>
  </si>
  <si>
    <t>Từ Chân Dốc Thị phía Nam đến hết chân Dốc Thị phía Bắc</t>
  </si>
  <si>
    <t>Từ chân Dốc Thị phía Bắc đến hết Cống cầu 6</t>
  </si>
  <si>
    <t>Từ Cầu 6 đến giáp ranh cầu Hiền Lương</t>
  </si>
  <si>
    <t>Từ Chắn Giã đến Cầu Chà Là</t>
  </si>
  <si>
    <t>Từ cầu Chà Là đến chân Dốc Ké</t>
  </si>
  <si>
    <t>Từ Nghĩa địa Tân Phước đến đường vào Đầm Môn</t>
  </si>
  <si>
    <t>Từ cống chân đèo Cổ Mã (phía Bắc) đến Cầu Đông Đại Lãnh</t>
  </si>
  <si>
    <t>Từ ngã tư nhà dù đến QL1 A (UBND xã Vạn Hưng cũ)</t>
  </si>
  <si>
    <t>Từ ngã tư nhà dù đến ngã 3 K 18 (xã Vạn Hưng)</t>
  </si>
  <si>
    <t>Từ ngã 3 K 18 đến QL1A (xã Vạn Hưng và Vạn Lương)</t>
  </si>
  <si>
    <t>Từ giáp QL1A gần Cầu Hiền Lương đến cầu Vông 1(xã Vạn Lương)</t>
  </si>
  <si>
    <t>Từ giáp QL1A (chợ Tân Đức cũ) đến đường sắt (xã Vạn Lương)</t>
  </si>
  <si>
    <t>Đường Nguyễn Huệ</t>
  </si>
  <si>
    <t>Từ Cầu Huyện đến UBND xã Vạn Thắng</t>
  </si>
  <si>
    <t>Từ cầu Sông Gốc (xã Vạn Thắng) đến ngã 3 Ninh lâm (xã Vạn Khánh).</t>
  </si>
  <si>
    <t>Từ cầu Ngòi Ngàn đến ngã 3 chợ Vạn Khánh (xã Vạn Khánh)</t>
  </si>
  <si>
    <t>Từ ngã 3 chợ Vạn Khánh đến ngã tư Tu Bông (xã Vạn Long và Vạn Khánh)</t>
  </si>
  <si>
    <t>Từ ngã tư Tu Bông đến UBND xã Vạn Phước (xã Vạn Phước)</t>
  </si>
  <si>
    <t>Từ UB xã Vạn Phước đến ngã tư Gò Ký (xã Vạn Phước)</t>
  </si>
  <si>
    <t>Đường Liên xã</t>
  </si>
  <si>
    <t>Từ QL1A ngã 3 cây Duối đến phòng khám Tu Bông (liên xã Vạn Long - Vạn Phước)</t>
  </si>
  <si>
    <t>Đường đi Đầm Môn</t>
  </si>
  <si>
    <t>TÊN ĐƯỜNG</t>
  </si>
  <si>
    <t>Loại đường</t>
  </si>
  <si>
    <t>Hệ số</t>
  </si>
  <si>
    <t>Giá đất</t>
  </si>
  <si>
    <t>Bà Triệu</t>
  </si>
  <si>
    <t>Ngã tư vòng xuyến</t>
  </si>
  <si>
    <t>Ga Vạn Giã</t>
  </si>
  <si>
    <t>Hai Bà Trưng</t>
  </si>
  <si>
    <t>Nguyễn Huệ</t>
  </si>
  <si>
    <t>Lý Thường Kiệt</t>
  </si>
  <si>
    <t>Trần Hưng Đạo</t>
  </si>
  <si>
    <t>Hà Huy Tập</t>
  </si>
  <si>
    <t>Hùng Vương</t>
  </si>
  <si>
    <t>Hoàng Diệu</t>
  </si>
  <si>
    <t>Hải Thượng Lãn Ông</t>
  </si>
  <si>
    <t xml:space="preserve">Hùng Vương </t>
  </si>
  <si>
    <t>Giáp đất ông Huỳnh Thanh Phong</t>
  </si>
  <si>
    <t>Hoàng Hữu Chấp</t>
  </si>
  <si>
    <t>Hùng Lộc Hầu</t>
  </si>
  <si>
    <t xml:space="preserve">Nguyễn Huệ </t>
  </si>
  <si>
    <t xml:space="preserve">Cầu Hiền Lương </t>
  </si>
  <si>
    <t>Ngô Gia Tự</t>
  </si>
  <si>
    <t>Đinh Tiên Hoàng</t>
  </si>
  <si>
    <t>Chắn Giã</t>
  </si>
  <si>
    <t>Lạc Long Quân</t>
  </si>
  <si>
    <t>Giáp ruộng rau muống của ông Đồng Nôm</t>
  </si>
  <si>
    <t>Lê Hồng Phong</t>
  </si>
  <si>
    <t>Lê Lai</t>
  </si>
  <si>
    <t>Nguyễn Văn Trỗi</t>
  </si>
  <si>
    <t>Lê Lợi</t>
  </si>
  <si>
    <t>Giáp nhà ông Nguyễn Sỹ Quang</t>
  </si>
  <si>
    <t>Lê Đại Hành</t>
  </si>
  <si>
    <t xml:space="preserve">Ga Giã </t>
  </si>
  <si>
    <t xml:space="preserve">Lê Quý Đôn </t>
  </si>
  <si>
    <t>Trần Phú</t>
  </si>
  <si>
    <t>Lý Tự Trọng</t>
  </si>
  <si>
    <t>Lê Thánh Tông</t>
  </si>
  <si>
    <t>Ngã tư Huỳnh Thúc Kháng, Lê Thánh Tông</t>
  </si>
  <si>
    <t>Phan Bội Châu</t>
  </si>
  <si>
    <t>Giáp đất ông Giác Bồi</t>
  </si>
  <si>
    <t>Lương Thế Vinh</t>
  </si>
  <si>
    <t>Nguyễn Trãi</t>
  </si>
  <si>
    <t xml:space="preserve">Lý Thái Tổ  </t>
  </si>
  <si>
    <t>Nhà Thờ Vạn Giã</t>
  </si>
  <si>
    <t>Hoàng Văn Thụ</t>
  </si>
  <si>
    <t>Tô Hiến Thành</t>
  </si>
  <si>
    <t>Nguyễn Bỉnh Khiêm</t>
  </si>
  <si>
    <t>Nguyễn Du</t>
  </si>
  <si>
    <t xml:space="preserve">Ngô Quyền </t>
  </si>
  <si>
    <t>Cầu Huyện</t>
  </si>
  <si>
    <t>Nguyễn Thiện Thuật</t>
  </si>
  <si>
    <t>Võ Thị Sáu</t>
  </si>
  <si>
    <t xml:space="preserve">Trần Phú </t>
  </si>
  <si>
    <t>Nguyễn Tri Phương</t>
  </si>
  <si>
    <t>Lý Thái Tổ</t>
  </si>
  <si>
    <t>Hết lô 43 khu B (thông với hẻm 5m ra đường Lạc Long Quân)</t>
  </si>
  <si>
    <t>Giáp nhà Ông Nhuận</t>
  </si>
  <si>
    <t>Giáp đường sắt</t>
  </si>
  <si>
    <t>Giáp Ruộng Đùi</t>
  </si>
  <si>
    <t xml:space="preserve">Nguyễn Trãi </t>
  </si>
  <si>
    <t>Tô Văn Ơn</t>
  </si>
  <si>
    <t>Giáp đất ông Mai Ngọc Hùng</t>
  </si>
  <si>
    <t>Trần Nguyên Hãn</t>
  </si>
  <si>
    <t>Trần Đường</t>
  </si>
  <si>
    <t>Trần Quý Cáp</t>
  </si>
  <si>
    <t>Trịnh Phong</t>
  </si>
  <si>
    <t>Tú Xương</t>
  </si>
  <si>
    <t>Tên đường</t>
  </si>
  <si>
    <t>Điểm đầu</t>
  </si>
  <si>
    <t>Điểm cuối</t>
  </si>
  <si>
    <t>BẢNG GIÁ ĐẤT PHI NÔNG NGHIỆP</t>
  </si>
  <si>
    <t>Ngô Quyền 
(Phan Đình Phùng cũ)</t>
  </si>
  <si>
    <t>Hết sân kho HTX Nông nghiệp Thị trấn Vạn Giã</t>
  </si>
  <si>
    <t>Trần Hưng Đạo 
(hết đất ông Mai Ngọc Hùng)</t>
  </si>
  <si>
    <t>Hết trường Tiểu học Vạn Giã 3</t>
  </si>
  <si>
    <t>Khu dân cư Đồng Láng</t>
  </si>
  <si>
    <t>Đường số 4</t>
  </si>
  <si>
    <t>Đường số 3</t>
  </si>
  <si>
    <t>Đường số 6</t>
  </si>
  <si>
    <t>Khu dân cư Ruộng Đùi</t>
  </si>
  <si>
    <t>Đường ĐX 1</t>
  </si>
  <si>
    <t>Nguyễn Tri Phương (QH)</t>
  </si>
  <si>
    <t>Huỳnh Thúc Kháng (QH)</t>
  </si>
  <si>
    <t>Lạc Long Quân (QH)</t>
  </si>
  <si>
    <t>Lý Thái Tổ (QH)</t>
  </si>
  <si>
    <t>Đường số 1</t>
  </si>
  <si>
    <t>Giáp khu dân cư</t>
  </si>
  <si>
    <t>BẢNG GIÁ ĐẤT PHI NÔNG NGHIỆP TẠI NÔNG THÔN VEN TRỤC GIAO THÔNG CHÍNH</t>
  </si>
  <si>
    <t>Từ ngã 3 gần UBND xã Vạn Thắng đến cầu Sông Gốc (xã Vạn Thắng)</t>
  </si>
  <si>
    <t>VI</t>
  </si>
  <si>
    <t>Thôn Xuân Đông</t>
  </si>
  <si>
    <t xml:space="preserve">Đến Ngã rẽ ra vào Trung Tâm Nghiên cứu thuỷ sản 3 </t>
  </si>
  <si>
    <t>Đến giáp Biển</t>
  </si>
  <si>
    <t>Đoạn từ nhà ông Nguyễn Ngọc Chức</t>
  </si>
  <si>
    <t>Đến nhà ông Lê Đình Lợi</t>
  </si>
  <si>
    <t>Thôn Xuân Tây</t>
  </si>
  <si>
    <t>Đến Đập dâng thôn Xuân Tây</t>
  </si>
  <si>
    <t>Đến mương NIA Bắc (đường 327 thôn Xuân Tây)</t>
  </si>
  <si>
    <t>Đoạn từ nhà ông Đoàn Văn Thanh</t>
  </si>
  <si>
    <t>Đến nhà ông Lê Sĩ Thở</t>
  </si>
  <si>
    <t xml:space="preserve">Đường từ cổng Xuân Vinh </t>
  </si>
  <si>
    <t xml:space="preserve">Đến giáp Biển ( nhà ông Lê Bá Phước) </t>
  </si>
  <si>
    <t xml:space="preserve">Đến giáp Biển (nhà ông Phan Trừ) </t>
  </si>
  <si>
    <t xml:space="preserve">Đến giáp Biển (nhà ông Nguyễn Ngọc Tấn) </t>
  </si>
  <si>
    <t xml:space="preserve">Đoạn từ nhà ông Trần Xuân Long </t>
  </si>
  <si>
    <t>Đến giáp chợ Xuân Vinh</t>
  </si>
  <si>
    <t>Đường Liên thôn</t>
  </si>
  <si>
    <t xml:space="preserve">Đường từ cổng Xuân Hà </t>
  </si>
  <si>
    <t xml:space="preserve">Đường từ cổng Hà Già </t>
  </si>
  <si>
    <t>Đến Biển</t>
  </si>
  <si>
    <t xml:space="preserve">Đến giáp Biển (nhà ông Trần Văn Tùng) </t>
  </si>
  <si>
    <t xml:space="preserve">Đến giáp Biển (nhà ông Nguyễn Tấn Hòa) </t>
  </si>
  <si>
    <t>Đường liên xã Vạn Hưng – Xuân Sơn</t>
  </si>
  <si>
    <t>Đến giáp Biển (đường xuống tịnh xá Ngọc Xuân)</t>
  </si>
  <si>
    <t xml:space="preserve">Đường từ cổng Xuân Tự 2 </t>
  </si>
  <si>
    <t xml:space="preserve">Đến giáp Biển </t>
  </si>
  <si>
    <t>Đường ngang nhà thờ Vạn Xuân</t>
  </si>
  <si>
    <t>Thôn Xuân Tự 1</t>
  </si>
  <si>
    <t xml:space="preserve">Đoạn từ nhà ông Trần Tám </t>
  </si>
  <si>
    <t>Giáp đường liên xã Vạn Hưng - Vạn Lương</t>
  </si>
  <si>
    <t xml:space="preserve">Đường ngang Ruộng Bầu </t>
  </si>
  <si>
    <t>Đến giáp Biển (nhà ông Nguyễn Niên)</t>
  </si>
  <si>
    <t>Các đoạn đường còn lại thuộc thôn Xuân Đông, Xuân Tây</t>
  </si>
  <si>
    <t>Các đoạn đường còn lại thuộc thôn Xuân Vinh, Hà Già, Xuân Tự 1, Xuân Tự 2</t>
  </si>
  <si>
    <t>VII</t>
  </si>
  <si>
    <t>Đến nhà ông Ngôn, đến quốc lộ IA</t>
  </si>
  <si>
    <t>Thôn Lộc Thọ</t>
  </si>
  <si>
    <t>Đến Cầu tràng Ninh Thọ</t>
  </si>
  <si>
    <t>Thôn Ninh Thọ</t>
  </si>
  <si>
    <t>Thôn Hải Triều</t>
  </si>
  <si>
    <t>Đến Đồn Biên Phòng 364</t>
  </si>
  <si>
    <t>VIII</t>
  </si>
  <si>
    <t>Thôn Tân Phước Tây</t>
  </si>
  <si>
    <t>Đường liên thôn</t>
  </si>
  <si>
    <t xml:space="preserve">Đoạn từ nhà ông Liêm </t>
  </si>
  <si>
    <t>Thôn Tân Phước Trung</t>
  </si>
  <si>
    <t xml:space="preserve">Đoạn từ UBND xã cũ </t>
  </si>
  <si>
    <t xml:space="preserve">Đoạn từ nhà ông Tài </t>
  </si>
  <si>
    <t>Thôn Tân Phước Bắc</t>
  </si>
  <si>
    <t xml:space="preserve">Đoạn từ nhà ông Bích </t>
  </si>
  <si>
    <t>Thôn Tân Phước Nam</t>
  </si>
  <si>
    <t>IX</t>
  </si>
  <si>
    <t>Thôn Đầm Môn</t>
  </si>
  <si>
    <t>X</t>
  </si>
  <si>
    <t>Đường Liên Thôn</t>
  </si>
  <si>
    <t>Thôn Xuân Trang</t>
  </si>
  <si>
    <t>Thôn Xuân Thọ</t>
  </si>
  <si>
    <t>XI</t>
  </si>
  <si>
    <t>XII</t>
  </si>
  <si>
    <t>Tuyến đường</t>
  </si>
  <si>
    <t>Vị trí</t>
  </si>
  <si>
    <t>Tên Xã - Thôn</t>
  </si>
  <si>
    <t>Thôn Tân Dân 1</t>
  </si>
  <si>
    <t>Thôn Tân Dân 2</t>
  </si>
  <si>
    <t>Thôn Suối Luồng</t>
  </si>
  <si>
    <t>Thôn Phú Hội 3</t>
  </si>
  <si>
    <t>Đường liên xã</t>
  </si>
  <si>
    <t>Ngã ba nhà ông Tài</t>
  </si>
  <si>
    <t>Nhà ông Trần Văn Sanh</t>
  </si>
  <si>
    <t>Ngã tư nhà ông Trần Hiên</t>
  </si>
  <si>
    <t>Đường số 6 (Đoạn từ Đỉnh dốc Ké)</t>
  </si>
  <si>
    <t>Đến Nhà làng</t>
  </si>
  <si>
    <t>Giáp đường số 6</t>
  </si>
  <si>
    <t>Hệ số xã</t>
  </si>
  <si>
    <t>Đường từ Quốc lộ 1A (Đoạn từ lò gạ̣ch Quyết Thắng)</t>
  </si>
  <si>
    <t>Đoạn từ nhà ông Duyệt</t>
  </si>
  <si>
    <t>Hết trạm y tế Tân Dân</t>
  </si>
  <si>
    <t xml:space="preserve">Đoạn từ trạm Y tế Tân Dân </t>
  </si>
  <si>
    <t>Nhà ông Duyệt và đường Nguyễn Huệ</t>
  </si>
  <si>
    <t>Đoạn từ đường Nguyễn Huệ</t>
  </si>
  <si>
    <t>Nhà ông Ninh</t>
  </si>
  <si>
    <t>Đến Trường học</t>
  </si>
  <si>
    <t>Đường từ cầu Ván</t>
  </si>
  <si>
    <t>Nhà ông Nguyễn Quốc Hùng</t>
  </si>
  <si>
    <t>Thôn Quãng Hội 1</t>
  </si>
  <si>
    <t>Giáp Đường liên xã</t>
  </si>
  <si>
    <t xml:space="preserve">Đường Xóm Than </t>
  </si>
  <si>
    <t>Nhà ông Phạm Hồng Hiếu</t>
  </si>
  <si>
    <t>Giáp đường liên xã (nhà ông Chiến)</t>
  </si>
  <si>
    <t>Thôn Quãng Hội 2</t>
  </si>
  <si>
    <t>Đường Bê tông Quãng hội từ Nguyễn Huệ</t>
  </si>
  <si>
    <t>Đường QH khu DC ruộng Bà Mênh (giáp đường liên xã vào KDC)</t>
  </si>
  <si>
    <t>Đường QH khu dân cư ruộng Bà Thu, giáp đường liên xã (nhà ông Lê Văn Châu)</t>
  </si>
  <si>
    <t>Đến ngã ba nhà ông Nguyễn Bình Sinh</t>
  </si>
  <si>
    <t>Đến cuối đường QH (nhà ông Bạch)</t>
  </si>
  <si>
    <t>Cầu Mỹ Quãng</t>
  </si>
  <si>
    <t xml:space="preserve">Đường bến cá từ đường Phú Hội </t>
  </si>
  <si>
    <t>Bến cá</t>
  </si>
  <si>
    <t>Thôn Phú Hội 1</t>
  </si>
  <si>
    <t>Đường đội 9 (Đoạn từ đường Nguyễn Huệ)</t>
  </si>
  <si>
    <t xml:space="preserve">Đường đội 5 (Đoạn từ đường Nguyễn Huệ) </t>
  </si>
  <si>
    <t>Đường liên xã</t>
  </si>
  <si>
    <t>Đường từ ngã tư nhà ông Trần Lộc</t>
  </si>
  <si>
    <t>Nhà ông Phạm Văn Bảy</t>
  </si>
  <si>
    <t>Đường từ nhà ông Nguyễn Thạnh</t>
  </si>
  <si>
    <t>Ngã ba giáp Vạn Bình</t>
  </si>
  <si>
    <t>Từ đường liên xã (đường ranh giới Vạn Thắng - Vạn Bình)</t>
  </si>
  <si>
    <t>Thôn Phú Hội 2</t>
  </si>
  <si>
    <t>Đường Phú Hội (từ ngã ba Nguyễn Huệ)</t>
  </si>
  <si>
    <t>Ngã tư nhà bà Thiện</t>
  </si>
  <si>
    <t>Đường Phú Hội</t>
  </si>
  <si>
    <t>Lăng</t>
  </si>
  <si>
    <t xml:space="preserve">Đường từ ngã tư nhà bà Thiện </t>
  </si>
  <si>
    <t>Hết sân phơi HTX Vạn Lương 1</t>
  </si>
  <si>
    <t>Giáp đường Tân Lập</t>
  </si>
  <si>
    <t>Đường từ chùa Tân Đức</t>
  </si>
  <si>
    <t>Nhà ông Hùng</t>
  </si>
  <si>
    <t>Nhà ông Liên</t>
  </si>
  <si>
    <t>Nhà ông Thiệp</t>
  </si>
  <si>
    <t>Từ nhà ông Anh</t>
  </si>
  <si>
    <t>Nhà ông Hài</t>
  </si>
  <si>
    <t>Nhà ông Võ</t>
  </si>
  <si>
    <t>Nhà ông Quốc</t>
  </si>
  <si>
    <t>Nhà ông Bộ</t>
  </si>
  <si>
    <t>Từ cây Kén</t>
  </si>
  <si>
    <t>Từ nhà bà Được</t>
  </si>
  <si>
    <t>Từ nhà ông Ký</t>
  </si>
  <si>
    <t>Từ nhà ông Hải</t>
  </si>
  <si>
    <t>Nhà ông Thương</t>
  </si>
  <si>
    <t>Giáp đường Tân Lập</t>
  </si>
  <si>
    <t>Đường Tân Lập (đường Quốc lộ 1)</t>
  </si>
  <si>
    <t>Đường Tân Lập (đoạn còn lại)</t>
  </si>
  <si>
    <t>Sân phơi HTX Vạn Lương 1</t>
  </si>
  <si>
    <t>Nhà ông Trị</t>
  </si>
  <si>
    <t>Từ cây me cụt</t>
  </si>
  <si>
    <t>Nhà bà Hèn</t>
  </si>
  <si>
    <t>Nhà ông Trinh</t>
  </si>
  <si>
    <t>Từ cầu Cây kê</t>
  </si>
  <si>
    <t>HTX Vạn Lương 2</t>
  </si>
  <si>
    <t>Cầu ông Mạnh</t>
  </si>
  <si>
    <t>Từ nhà ông Dánh</t>
  </si>
  <si>
    <t>Đường xóm Gốm - xóm Cát từ QL1A</t>
  </si>
  <si>
    <t>Thôn Bình Lộc 1</t>
  </si>
  <si>
    <t>Đoạn từ Cầu Tràn</t>
  </si>
  <si>
    <t>Thôn Ninh Mã</t>
  </si>
  <si>
    <t>Thôn Cổ Mã</t>
  </si>
  <si>
    <t>Đường từ nhà bà Võ Thị Rớt 
(dọc đường sắt)</t>
  </si>
  <si>
    <t>Từ  Quốc lộ 1A</t>
  </si>
  <si>
    <t>Ngô Gia Tự  (đất bà Trần Thị Nết)</t>
  </si>
  <si>
    <t>Từ ngã 3 Ninh Lâm đến cầu Ngòi Ngàn (xã Vạn Khánh)</t>
  </si>
  <si>
    <t>Các đường còn lại thuộc các thôn còn lại trong xã</t>
  </si>
  <si>
    <t>Các đoạn còn lại thuộc các thôn còn lại trong xã</t>
  </si>
  <si>
    <t>Giáp đường Trung Dõng 3 - Tứ  Chánh</t>
  </si>
  <si>
    <t>Các đường hẻm ngõ cụt còn lại thuộc các thôn còn lại trong xã</t>
  </si>
  <si>
    <t xml:space="preserve">Các đường còn lại thuộc các thôn còn lại trong xã </t>
  </si>
  <si>
    <t>Các tuyến đường còn lại thuộc các thôn còn lại trong xã</t>
  </si>
  <si>
    <t>Thôn Xuân Tự  2</t>
  </si>
  <si>
    <t>Thôn Long Hòa  
(Các đội còn lại )</t>
  </si>
  <si>
    <t xml:space="preserve"> Các tuyến đường còn lại thuộc các thôn còn lại trong xã</t>
  </si>
  <si>
    <t xml:space="preserve"> Các tuyến đường còn lại thuộc các thôn còn lại</t>
  </si>
  <si>
    <t xml:space="preserve">Các đường còn lại thuộc thôn Tây Bắc 1, 2 </t>
  </si>
  <si>
    <t xml:space="preserve"> Các tuyến đường còn lại thuộc thôn Cổ Mã </t>
  </si>
  <si>
    <t>Đường tỉnh lộ 7 giáp ranh Vạn Hưng</t>
  </si>
  <si>
    <t xml:space="preserve">Các đoạn còn lại thuộc thôn Hiền Lương và thôn Tân Đức </t>
  </si>
  <si>
    <t>Đoạn từ nhà bà Huỳnh Thị Canh qua nhà ông Nguyễn Hữu Ái</t>
  </si>
  <si>
    <t>Ngã ba nhà ông Nguyễn Huy Trưởng</t>
  </si>
  <si>
    <t>Bờ tràn nhà ông Nguyễn Thành Lạc</t>
  </si>
  <si>
    <t xml:space="preserve">Các tuyến đường còn lại thuộc thôn Phú Cang 2 </t>
  </si>
  <si>
    <t>Thôn Hà Già
(thôn Xuân Hà cũ)</t>
  </si>
  <si>
    <t>Đường Suối Luồng 
(Đoạn từ  Quốc lộ 1A)</t>
  </si>
  <si>
    <t>Từ cổng chùa Linh Sơn</t>
  </si>
  <si>
    <t>Từ Quốc Lộ 1A (tiệm Văn Khoa)</t>
  </si>
  <si>
    <t>Từ Quốc Lộ 1A nhà ông Phường</t>
  </si>
  <si>
    <t>Từ Quốc Lộ 1A quán số 2</t>
  </si>
  <si>
    <t>Từ Quốc Lộ 1A nhà ông Bình</t>
  </si>
  <si>
    <t>Đường cây Xoài (từ  Quốc lộ 1A)</t>
  </si>
  <si>
    <t>Đường Bình Lộc (từ  Quốc lộ 1A)</t>
  </si>
  <si>
    <t>Đường Hòn Chùa (từ  Quốc lộ 1A)</t>
  </si>
  <si>
    <t xml:space="preserve">Các đường hẻm ngõ cụt còn lại thuộc các thôn Bình Trung 1, Trung Dõng 1, 2, 3 </t>
  </si>
  <si>
    <t>Cầu Suối Dừa</t>
  </si>
  <si>
    <t>Đường cây gạo (từ giáp nhà bà Lê Thị Chuyện)</t>
  </si>
  <si>
    <t>Đất ông Nguyễn Hữu Hải gần gốc cây gạo</t>
  </si>
  <si>
    <t xml:space="preserve">Đoạn từ nhà ông Thạch Định </t>
  </si>
  <si>
    <t>Nhà ông Nguyễn Anh</t>
  </si>
  <si>
    <t xml:space="preserve">Từ  Quốc Lộ 1A (Nhà ông Sử Văn Lành) </t>
  </si>
  <si>
    <t xml:space="preserve">Từ  Quốc Lộ 1A  (Nhà ông Phạm Tín) </t>
  </si>
  <si>
    <t>Từ  Quốc Lộ 1A  (Nhà ông Trương Thôn)</t>
  </si>
  <si>
    <t>Thôn Xuân Vinh
(thôn Xuân Hà cũ)</t>
  </si>
  <si>
    <t>Đến giáp nhà ông Nguyễn Văn Chín (thửa 167; Tờ bản đồ 16)</t>
  </si>
  <si>
    <t>Đoạn từ nhà bà Nguyễn Thị Yến (thửa 78, tờ bản đồ 19)</t>
  </si>
  <si>
    <t>Đến nhà ông Đỗ Thành Sơn  (thửa 78, tờ bản đồ 19)</t>
  </si>
  <si>
    <t>Đoạn từ chợ Tu Bông (Đường 2/9)</t>
  </si>
  <si>
    <t xml:space="preserve">Đoạn từ phòng khám Tu Bông </t>
  </si>
  <si>
    <t>Đến Giáp Quốc Lộ 1A (thôn Tân Phước Tây)</t>
  </si>
  <si>
    <t>Đến cổng Hải Triều (thôn Tân Phước Nam)</t>
  </si>
  <si>
    <t>Đến giáp đường sắt (thôn Tân Phước Trung)</t>
  </si>
  <si>
    <t>Đến cống Thổ Quang (thửa 704, tờ bản đồ 05) (thôn Tân Phước Tây)</t>
  </si>
  <si>
    <t>Đến nhà ông Bình (thôn Tân Phước Bắc)</t>
  </si>
  <si>
    <t>Đến nhà ông Định (thửa 302, tờ bản đồ 12) thôn Tân Phước Nam</t>
  </si>
  <si>
    <t>Đến nhà ông Chim (thửa 592, tờ bản đồ 12) thôn Tân Phước Tây</t>
  </si>
  <si>
    <t xml:space="preserve">Đoạn từ nhà ông Cư 
(thửa 319, tờ bản đồ 08) </t>
  </si>
  <si>
    <t xml:space="preserve">Đoạn từ nhà ông Quang 
(thửa 176, tờ bản đồ 12) </t>
  </si>
  <si>
    <t xml:space="preserve">Đoạn từ nhà ông Khá 
(thửa 436, tờ bản đồ 08) </t>
  </si>
  <si>
    <t>Đến nhà ông Xuân (thửa 480, tờ bản đồ 08) thôn Tân Phước Nam</t>
  </si>
  <si>
    <t>Đến giáp đường 2/9 (thửa 206, tờ bản đồ 08) thôn Tân Phước Tây</t>
  </si>
  <si>
    <t xml:space="preserve">Đoạn từ nhà ông Sửu 
(thửa 80, tờ bản đồ 12) </t>
  </si>
  <si>
    <t xml:space="preserve">Đoạn từ đường 2/9 
(thửa 521, tờ bản đồ 09) </t>
  </si>
  <si>
    <t xml:space="preserve">Đoạn từ nhà ông An 
(thửa 224, tờ bản đồ 08) </t>
  </si>
  <si>
    <t>Đến nhà ông Quý (thửa 443, tờ bản đồ 09) thôn Tân Phước Trung</t>
  </si>
  <si>
    <t>Đến nhà ông Bộ (thửa 156, tờ bản đồ 12) thôn Tân Phước Trung</t>
  </si>
  <si>
    <t>Các tuyến đường còn lại thuộc các thôn Tân Phước Nam, Tân Phước Tây</t>
  </si>
  <si>
    <t xml:space="preserve"> Các tuyến đường còn lại thuộc thôn Hội Khánh, Hội Khánh Đông </t>
  </si>
  <si>
    <t>Từ nhà ông Nguyễn Đựng</t>
  </si>
  <si>
    <t>Đến UBND xã Vạn Thạnh</t>
  </si>
  <si>
    <t>Đến nhà ông Lương Ngọc Lới</t>
  </si>
  <si>
    <t>Giáp ranh Vạn Lương</t>
  </si>
  <si>
    <t>Đoạn từ nhà ông Công</t>
  </si>
  <si>
    <t>Đến giáp nhà ông Nguyễn Sơn Hải</t>
  </si>
  <si>
    <t>Đến giáp nhà ông Nguyễn Văn Trang</t>
  </si>
  <si>
    <t>Đến giáp nhà ông Nguyễn Đựng</t>
  </si>
  <si>
    <t>Đến giáp nhà ông Trần Văn Điều</t>
  </si>
  <si>
    <t>Đến giáp nhà ông Huỳnh Lương</t>
  </si>
  <si>
    <t>Đến giáp trại tôm ông Lê Cán</t>
  </si>
  <si>
    <t>Đến giáp ao tôm ông Lê Văn Minh</t>
  </si>
  <si>
    <t>Đến giáp nhà ông Nguyễn Kính</t>
  </si>
  <si>
    <t>Đến giáp nhà ông Lê Ba</t>
  </si>
  <si>
    <t>Đến giáp nhà ông Trương Quận</t>
  </si>
  <si>
    <t>Đến giáp nhà bà Trần Thị Lay</t>
  </si>
  <si>
    <t>Đến giáp nhà ông Huỳnh Văn Thái</t>
  </si>
  <si>
    <t>Đến giáp nhà ông Lê Châu</t>
  </si>
  <si>
    <t>Đến giáp nhà ông Lê Văn Rở</t>
  </si>
  <si>
    <t>Đến giáp đường Đầm Môn</t>
  </si>
  <si>
    <t>Đến giáp nhà ôngTrần Ngọc An</t>
  </si>
  <si>
    <t>Đến giáp nhà ông Đặng Đạt</t>
  </si>
  <si>
    <t>Đoạn từ nhà ông Lê Ngọc Linh 
(thửa: 131; tờ bản đồ 07)</t>
  </si>
  <si>
    <t>Đến nhà bà Lê Thị Ánh 
(thửa 125, tờ bản đồ 07)</t>
  </si>
  <si>
    <t>Các tuyến còn lại</t>
  </si>
  <si>
    <t>Các tuyến còn lại thuộc các thôn còn lại trong xã</t>
  </si>
  <si>
    <t>Đến giáp đường sắt (thôn Tân Phước Tây)</t>
  </si>
  <si>
    <t>Thôn Hội Khánh tây</t>
  </si>
  <si>
    <t>Thôn Hội Khánh</t>
  </si>
  <si>
    <t>Thôn Hội Khánh đông</t>
  </si>
  <si>
    <t>Khu vực xóm Ó từ Quốc lộ 1A</t>
  </si>
  <si>
    <t>Đường từ nhà ông Huỳnh Ngọc Trung</t>
  </si>
  <si>
    <t>Thôn Vĩnh Yên</t>
  </si>
  <si>
    <t>Các thôn còn lại (Các thôn miền núi)</t>
  </si>
  <si>
    <t>Khu dân cư Lương Hải</t>
  </si>
  <si>
    <t>Đường Quy hoạch A</t>
  </si>
  <si>
    <t>Đường Quy hoạch số 2</t>
  </si>
  <si>
    <t>Đường Quy hoạch số 4</t>
  </si>
  <si>
    <t>Đường Quy hoạch C</t>
  </si>
  <si>
    <t>Đường Quy hoạch B</t>
  </si>
  <si>
    <t>Đường Quy hoạch số 3</t>
  </si>
  <si>
    <t>Từ chân Dốc Ké đến đường vào Ga Tu Bông</t>
  </si>
  <si>
    <t>Từ đường vào ga Tu Bông đến đường vào nghĩa địa Tân Phước</t>
  </si>
  <si>
    <t>Từ QL 1A đến cống gần chợ Xuân Tự</t>
  </si>
  <si>
    <t>Từ cống gần chợ Xuân Tự  đến ngã tư nhà dù (xã Vạn Hưng)</t>
  </si>
  <si>
    <t>Từ  ngã tư  Xuân Thọ</t>
  </si>
  <si>
    <t>Đến đất của ông Lưu Tấn Bình</t>
  </si>
  <si>
    <t>Đường nội bộ Khu DC ruộng Lăng (đoạn từ nhà ông Trần Hiên)</t>
  </si>
  <si>
    <t>Đường từ trường Vạn Thắng 1 đến nhà cộng đồng thôn Quảng Hội 2</t>
  </si>
  <si>
    <t>Đường liên thôn Tây Nam 1 và Tây Nam 2 (từ nhà bà Nguyễn Thị Hương)</t>
  </si>
  <si>
    <t>Tiếp giáp đường QH 20m</t>
  </si>
  <si>
    <t>Tiếp giáp đường QH 16m</t>
  </si>
  <si>
    <t>Tiếp giáp đường QH 5-8m</t>
  </si>
  <si>
    <t>Nhà ông Dương Đức Minh</t>
  </si>
  <si>
    <t>Đoạn từ cổng Vinh Huề</t>
  </si>
  <si>
    <t>Nhà ông Trịnh Thẹo</t>
  </si>
  <si>
    <t>Đến chợ Xuân Đông</t>
  </si>
  <si>
    <t>Đoạn từ Trường Mẫu giáo thôn Xuân Tây</t>
  </si>
  <si>
    <t>Đoạn từ nhà ông Lương Đình Trinh (thửa 459, tờ bản đồ 23)</t>
  </si>
  <si>
    <t>Đến xóm Bắc thôn Xuân Tây (thửa 92, tờ bản đồ 23)</t>
  </si>
  <si>
    <t>Đoạn từ đất ông Đặng Ngọc Vinh (thửa 107, tờ bản đồ 23)</t>
  </si>
  <si>
    <t>Đến mương NIA Bắc (thửa 198, tờ bản đồ 23)</t>
  </si>
  <si>
    <t>Đến lâm trường thôn Xuân Vinh</t>
  </si>
  <si>
    <t xml:space="preserve">Đến giáp Biển (nhà ông Mai Văn Trung) </t>
  </si>
  <si>
    <t xml:space="preserve">Đến giáp Biển (nhà bà Võ Thị Thì) </t>
  </si>
  <si>
    <t>Đường QH 13m  từ lô 15</t>
  </si>
  <si>
    <t>Đến lô 23</t>
  </si>
  <si>
    <t>Đường QH 13m  từ lô 57</t>
  </si>
  <si>
    <t>Đến lô 61</t>
  </si>
  <si>
    <t>Đường QH 10m  từ lô 48</t>
  </si>
  <si>
    <t>Đến lô 76</t>
  </si>
  <si>
    <t>Các đường còn lại trong khu dân cư</t>
  </si>
  <si>
    <t>Đường QH 9m  từ lô 01</t>
  </si>
  <si>
    <t>Đến lô 36</t>
  </si>
  <si>
    <t>Đường QH 9m  từ lô 04</t>
  </si>
  <si>
    <t>Đến lô 19</t>
  </si>
  <si>
    <t>Đường QH 9m  từ lô 09</t>
  </si>
  <si>
    <t>Đến lô 18</t>
  </si>
  <si>
    <t>Đường quy hoạch khu DC Cây Sanh</t>
  </si>
  <si>
    <t>UBND xã Vạn Thạnh</t>
  </si>
  <si>
    <t>Nhà ông Trần Văn Minh</t>
  </si>
  <si>
    <t>Từ ngã ba đường xóm Than (nhà ông Kim)</t>
  </si>
  <si>
    <t>Đường Bình Trung 1 Dưới  (từ Quốc lộ 1A)</t>
  </si>
  <si>
    <t>Đường vòng núi Một  (Bình Lộc 1)</t>
  </si>
  <si>
    <t>Đường QH khu dân cư Ruộng Đụt  (đoạn từ nhà ông Châu Đông Đức)</t>
  </si>
  <si>
    <t xml:space="preserve">Từ Quốc Lộ 1A </t>
  </si>
  <si>
    <t>PHỤ LỤC 7.1</t>
  </si>
  <si>
    <t>PHỤ LỤC 7.2</t>
  </si>
  <si>
    <t>PHỤ LỤC 7.3</t>
  </si>
  <si>
    <t>Đến giáp ruộng lúa</t>
  </si>
  <si>
    <t>Đường quy hoạch khu DC Tư  Ích</t>
  </si>
  <si>
    <t>Từ chắn đường sắt đến Trường Tiểu học Đại Lãnh 2 (xã Đại Lãnh)</t>
  </si>
  <si>
    <t>Nhà ông Võ Văn Đứng</t>
  </si>
  <si>
    <t>Mã Quang Điền</t>
  </si>
  <si>
    <t>Từ  nhà ông Phạm Ngọc Yến</t>
  </si>
  <si>
    <t>Nhà ông Võ Đức Đạt</t>
  </si>
  <si>
    <t>Từ  nhà ông Lương Lo</t>
  </si>
  <si>
    <t>Nhà ông Nguyễn Chén</t>
  </si>
  <si>
    <t>Đường từ nhà ông Quãng</t>
  </si>
  <si>
    <t>Ruộng Dỡ</t>
  </si>
  <si>
    <t>Đường từ ngã ba nhà ông Cúc</t>
  </si>
  <si>
    <t>Đường từ nhà ông Tương</t>
  </si>
  <si>
    <t>Đường liên thôn Tây Nam 1-Tây Bắc 2 từ nhà ông Lê Công Minh</t>
  </si>
  <si>
    <t>Nhà bà Trần Thị Xông</t>
  </si>
  <si>
    <t>Đường liên thôn Tây Nam 1-Tây Bắc 2 từ nhà ông Đỗ Chót</t>
  </si>
  <si>
    <t>Từ Hồ chứa nước HTX Vạn Phú 2</t>
  </si>
  <si>
    <t>Đoạn từ nhà ông Phạm Văn Hiệp</t>
  </si>
  <si>
    <t>Nhà ông Lưu Văn Chí</t>
  </si>
  <si>
    <t>Đoạn từ nhà ông Võ Tá Nhàn</t>
  </si>
  <si>
    <t>Nhà ông Lê Văn Thỏa</t>
  </si>
  <si>
    <t>Khu dân cư Bắc Trạm Y tế</t>
  </si>
  <si>
    <t>Đoạn từ nhà ông Hồ Văn Luôn</t>
  </si>
  <si>
    <t>Nhà ông Đào Duy Hạnh</t>
  </si>
  <si>
    <t>Đoạn từ nhà ông Nguyễn Bình Sinh</t>
  </si>
  <si>
    <t>Cầu Chà Là</t>
  </si>
  <si>
    <t>Từ Quốc lộ 1A</t>
  </si>
  <si>
    <t>Từ QL 1A đến xóm Gò Cát (xã Vạn Hưng)</t>
  </si>
  <si>
    <t>Các đường tiếp giáp Quốc lộ 1A thuộc xã Vạn Hưng, Vạn Lương và Đại Lãnh</t>
  </si>
  <si>
    <t>Đoạn từ nhà ông Lê Văn Tuấn</t>
  </si>
  <si>
    <t>Đoạn từ Trường tiểu học Vạn Phú 3</t>
  </si>
  <si>
    <t>Cống ông Thìn</t>
  </si>
  <si>
    <t>Chợ Xuân Tự</t>
  </si>
  <si>
    <t>Từ nhà ông Huỳnh Châu</t>
  </si>
  <si>
    <t>Đến trường THCS Lý Thường Kiệt</t>
  </si>
  <si>
    <t>Từ trạm Y tế xã</t>
  </si>
  <si>
    <t>Khu tái định cư Vĩnh Yên</t>
  </si>
  <si>
    <t>Đường C (QH 15,5m)  từ lô 01</t>
  </si>
  <si>
    <t>Đến lô 15</t>
  </si>
  <si>
    <t>Đường số 1 (QH 15,5m)  từ lô 16</t>
  </si>
  <si>
    <t>Đến lô 47</t>
  </si>
  <si>
    <t>Đường G (QH 15,5m)  từ lô 48</t>
  </si>
  <si>
    <t>Đến lô 73</t>
  </si>
  <si>
    <t>Đường  QH 7m  từ lô 18</t>
  </si>
  <si>
    <t>Đường  QH 7m  từ lô 74</t>
  </si>
  <si>
    <t>Đến lô 101</t>
  </si>
  <si>
    <t>Đường  QH 7m  từ lô 50</t>
  </si>
  <si>
    <t>Đến lô 56</t>
  </si>
  <si>
    <t>Thôn Xuân Cam</t>
  </si>
  <si>
    <t>Hệ số điều chỉnh</t>
  </si>
  <si>
    <t>Giá TT</t>
  </si>
  <si>
    <t>Đến hết nhà bà Phạm Thị Tình</t>
  </si>
  <si>
    <t>Từ sau nhà bà Phạm Thị Tình</t>
  </si>
  <si>
    <t>Các vị trí còn lại của thôn Vĩnh Yên</t>
  </si>
  <si>
    <t>Vạn Bình</t>
  </si>
  <si>
    <t>Vạn Hưng</t>
  </si>
  <si>
    <t>Vạn Khánh</t>
  </si>
  <si>
    <t>Vạn Long</t>
  </si>
  <si>
    <t>Vạn Lương</t>
  </si>
  <si>
    <t>Vạn Phú</t>
  </si>
  <si>
    <t>Vạn Phước</t>
  </si>
  <si>
    <t>Vạn Thắng</t>
  </si>
  <si>
    <t>Vạn Thạnh</t>
  </si>
  <si>
    <t>Vạn Thọ</t>
  </si>
  <si>
    <t>Xuân Sơn (xã miền núi)</t>
  </si>
  <si>
    <t>Đến đường bê tông Quảng Hội 2 ngã ba nhà ông Hồ Non</t>
  </si>
  <si>
    <t>Đường bê tông (từ đường Nguyễn Huệ)</t>
  </si>
  <si>
    <t>Đường từ giáp đường Bê tông (trường Vạn Thắng 2)</t>
  </si>
  <si>
    <t>Đường ngã ba nhà ông Thân giáp đường Nguyễn Huệ</t>
  </si>
  <si>
    <t xml:space="preserve">(Thuộc thị trấn Vạn Giã - Huyện Vạn Ninh) </t>
  </si>
  <si>
    <t xml:space="preserve">A. </t>
  </si>
  <si>
    <t>ĐẤT Ở</t>
  </si>
  <si>
    <t xml:space="preserve">B. </t>
  </si>
  <si>
    <t>(Thuộc huyện Vạn Ninh)</t>
  </si>
  <si>
    <t xml:space="preserve"> (Các xã thuộc huyện Vạn Ninh)</t>
  </si>
  <si>
    <t>A.</t>
  </si>
  <si>
    <t xml:space="preserve"> ĐẤT Ở</t>
  </si>
  <si>
    <t>Đường 14/8</t>
  </si>
  <si>
    <t>Nhà ông Võ Tấn Tài</t>
  </si>
  <si>
    <t>Đường từ nhà ông Võ Tấn Tài</t>
  </si>
  <si>
    <t>Thôn Tứ Chánh</t>
  </si>
  <si>
    <t>Đường núi beo (từ nhà ông Tạ Long Vân)</t>
  </si>
  <si>
    <t>Đường Chữ  thập đỏ Tứ Chánh (từ QL1A)</t>
  </si>
  <si>
    <t>Đến nhà ông Chức</t>
  </si>
  <si>
    <t>Đường Rọc Chuối (từ đường liên xã)</t>
  </si>
  <si>
    <t>Từ đường sắt</t>
  </si>
  <si>
    <t xml:space="preserve">Đường Rọc Chuối </t>
  </si>
  <si>
    <t>Đến cuối đường</t>
  </si>
  <si>
    <t>Đường Chà Là từ đường liên xã</t>
  </si>
  <si>
    <t>Các tuyến đường trong khu dân cư Ruộng Thùng</t>
  </si>
  <si>
    <t>Các tuyến đường trong khu dân cư Cây Ké Dưới</t>
  </si>
  <si>
    <t>Đoạn từ nhà ông Nguyễn Tấn Hùng</t>
  </si>
  <si>
    <t>Đến nhà ông Lương Đình Quãng (thửa 710, tờ bản đồ 23)</t>
  </si>
  <si>
    <t>Mương NIA nam (thửa 551, tờ bản đồ 32)</t>
  </si>
  <si>
    <t>Đoạn từ nhà bà Phan Ngọc Vũ Anh (thửa 643; tờ bản đồ 19)</t>
  </si>
  <si>
    <t>Đoạn từ nhà ông Nguyễn Xinh (thửa 304; tờ bản đồ 19)</t>
  </si>
  <si>
    <t>Nhà ông Nguyễn Xuân Hoàng (thửa 34, tờ bản đồ 14)</t>
  </si>
  <si>
    <t>giáp đường 327 (thửa 842, tờ bản đồ 25)</t>
  </si>
  <si>
    <t xml:space="preserve">Mương NIA bắc </t>
  </si>
  <si>
    <t>Nhà ông Nguyễn Văn Tâm (thửa 56, tờ bản đồ 16)</t>
  </si>
  <si>
    <t>Chợ Tân Đức</t>
  </si>
  <si>
    <t>Nhà ông Đặng Văn Châu</t>
  </si>
  <si>
    <t>Các vị trí còn lại của thôn Đầm Môn</t>
  </si>
  <si>
    <t>Đoạn từ nhà bà Lai</t>
  </si>
  <si>
    <t>Đến nhà ông Thiền</t>
  </si>
  <si>
    <t>Đường Đầm Môn đi Sơn Đừng</t>
  </si>
  <si>
    <t>Các đường còn lại thuộc các thôn Quảng Hội 1, 2 và Phú Hội 1, 2</t>
  </si>
  <si>
    <t>Các tuyến đường trong khu dân cư Ruộng Cây Dương</t>
  </si>
  <si>
    <t>Các tuyến đường trong khu dân cư Tân Dân 2</t>
  </si>
  <si>
    <t>Thôn Bình Lộc 2</t>
  </si>
  <si>
    <t>tuyến đường từ nhà ông Quý</t>
  </si>
  <si>
    <t>Thôn Bình Trung 2</t>
  </si>
  <si>
    <t>giáp đường xuống đồn biên phòng Vạn Hưng (thửa 137, tờ bản đồ 16)</t>
  </si>
  <si>
    <t>Đến giáp Biển (đường Đồn biên phòng Vạn Hưng)</t>
  </si>
  <si>
    <t>Đến giáp đường xuống đồn Biên phòng Vạn Hưng (thửa 147; tờ bản đồ 16)</t>
  </si>
  <si>
    <t>Đến nhà ông Trần Hát</t>
  </si>
  <si>
    <t xml:space="preserve">Đường từ nhà bà Lan </t>
  </si>
  <si>
    <t>Đường bê Tông 10m tại Khóm 5 Khu dân cư Gò Trường</t>
  </si>
  <si>
    <t xml:space="preserve">Đại Lãnh </t>
  </si>
  <si>
    <t>Đến nhà ông Đoàn</t>
  </si>
  <si>
    <t>Từ Trường Mẫu giáo</t>
  </si>
  <si>
    <t>Đến giáp nhà ông Trần Văn Xý</t>
  </si>
  <si>
    <t>Đến nhà ông Thạnh</t>
  </si>
  <si>
    <t>Khu dân cư thôn Tây Nam 2</t>
  </si>
  <si>
    <t>Giáp đường xuống Trung tâm Thủy sản 3 (thửa 1085, tờ bản đồ 32)</t>
  </si>
  <si>
    <t>Từ Quốc Lộ 1A  (nhà ông Trần Ngọc Cảnh)</t>
  </si>
  <si>
    <t>Từ Quốc Lộ 1A  (nhà bà Hoàng Thị Tứ)</t>
  </si>
  <si>
    <t xml:space="preserve">Từ Quốc Lộ 1A  (nhà ông Phan Văn Hiếu) </t>
  </si>
  <si>
    <t>Từ Quốc Lộ 1A  (nhà ông Đặng Văn Hoà)</t>
  </si>
  <si>
    <t>Đường từ Quốc Lộ 1A</t>
  </si>
  <si>
    <t>Thôn Long Hòa 
(Đội 1)</t>
  </si>
  <si>
    <t xml:space="preserve">Các tuyến còn lại thuộc thôn Long Hòa (trừ Đội 1) </t>
  </si>
  <si>
    <t>Nhà bà Lo</t>
  </si>
  <si>
    <t>Cống ruộng Bà Đồ</t>
  </si>
  <si>
    <t>Giáp đường Suối Sình</t>
  </si>
  <si>
    <t>Từ nhà ông Trà</t>
  </si>
  <si>
    <t>Từ nhà ông Lê Chí Tâm</t>
  </si>
  <si>
    <t>Ngã ba nhà ông Ngọc</t>
  </si>
  <si>
    <t>Đến nhà ông Mai Hùng Tài</t>
  </si>
  <si>
    <t>Đến nhà ông Bùi Xuân Huệ</t>
  </si>
  <si>
    <t>Đến nhà ông Huệ</t>
  </si>
  <si>
    <t xml:space="preserve">Các tuyến đường còn lại thuộc thôn Xuân Trang </t>
  </si>
  <si>
    <t>Đường Xóm Than (Đoạn từ Nguyễn Huệ)</t>
  </si>
  <si>
    <t>Đến nhà ông Huỳnh Ba</t>
  </si>
  <si>
    <t>Đến nhà ông Tô Thanh Liêm</t>
  </si>
  <si>
    <t>Đường nội bộ Khu dân cư ruộng Bà Thu</t>
  </si>
  <si>
    <t>Ngã ba nhà bà Nguyễn Thị Liều</t>
  </si>
  <si>
    <t>Đường từ  nhà bà Giỏi</t>
  </si>
  <si>
    <t>Đến cầu Tân Phước Đông (thôn Tân Phước Bắc)</t>
  </si>
  <si>
    <t>Nhà ông Hà Văn Chạp</t>
  </si>
  <si>
    <t>Nhà ông Đặng Ân</t>
  </si>
  <si>
    <t>Đến nhà ông Nguyễn Bi</t>
  </si>
  <si>
    <t>Ngã ba nhà ông Nguyễn Mười</t>
  </si>
  <si>
    <t>Đường từ trường học</t>
  </si>
  <si>
    <t>Đường lô 2 từ đường ra hóc bò</t>
  </si>
  <si>
    <t xml:space="preserve">Đoạn từ nhà ông Lộc 
(thửa 836, tờ bản đồ 09) </t>
  </si>
  <si>
    <t>Đến giáp đường Nguyễn Huệ (thửa 338, tờ bản đồ 09) thôn Tân Phước Bắc</t>
  </si>
  <si>
    <t>Từ Quốc Lộ 1A nhà ông Chiến</t>
  </si>
  <si>
    <t>Nhà máy hạt điều</t>
  </si>
  <si>
    <t xml:space="preserve">Đoạn từ nhà ông Đoàn Văn Hùng (thửa 118, tờ bản đồ 61 VLAP) </t>
  </si>
  <si>
    <t>Đến giáp Trường Tiểu học Vạn Hưng 2</t>
  </si>
  <si>
    <t>từ Trường Tiểu học Vạn Hưng 2</t>
  </si>
  <si>
    <t>Đến đồn Biên Phòng Vạn Hưng</t>
  </si>
  <si>
    <t>Đoạn từ nhà ông Ngô Mười (thửa 78, tờ bản đồ 45, VLAP)</t>
  </si>
  <si>
    <t>cuối nhà ông Huỳnh Hữu Chấp (thửa 48, tờ bản đồ 46, VLAP)</t>
  </si>
  <si>
    <t>Thôn Tây Nam 2</t>
  </si>
  <si>
    <t>Từ nhà ông Trần Huy Định</t>
  </si>
  <si>
    <t>Đến nhà ông Phạm Gia Lãm</t>
  </si>
  <si>
    <t>Từ nhà ông Nguyễn Văn Hùng</t>
  </si>
  <si>
    <t>Đến giáp đường Gia Long</t>
  </si>
  <si>
    <t>Khu dân cư Long Hòa</t>
  </si>
  <si>
    <t>từ nhà ông Lê Lơi</t>
  </si>
  <si>
    <t>đến nhà ông Phạm Giống</t>
  </si>
  <si>
    <t>Khu dân cư Nước Mặn</t>
  </si>
  <si>
    <t>đến lô số 10</t>
  </si>
  <si>
    <t>từ lô số 1</t>
  </si>
  <si>
    <t>từ lô số 17</t>
  </si>
  <si>
    <t>đến lô số 29</t>
  </si>
  <si>
    <t>Khu dân cư Ninh Thọ</t>
  </si>
  <si>
    <t>đến lô số 21</t>
  </si>
  <si>
    <t>từ lô số 50</t>
  </si>
  <si>
    <t>đến lô số 68</t>
  </si>
  <si>
    <t>từ lô số 69</t>
  </si>
  <si>
    <t>đến lô số 91</t>
  </si>
  <si>
    <t>từ lô số 40</t>
  </si>
  <si>
    <t>đến lô số 49</t>
  </si>
  <si>
    <t>Thôn Quảng Phước</t>
  </si>
  <si>
    <t>Trường mẫu giáo Quảng Phước</t>
  </si>
  <si>
    <t>Từ nhà ông Phùng Văn Xứng</t>
  </si>
  <si>
    <t>Khu Gò Cát: từ nhà bà Hùng</t>
  </si>
  <si>
    <t>Đường liên xã từ nhà ông Nguyễn Sỉ</t>
  </si>
  <si>
    <t>Khu dân cư Tân Đức Đông</t>
  </si>
  <si>
    <t>Khu dân cư Rộc Mướp: từ chừa Tân Đức</t>
  </si>
  <si>
    <t>-</t>
  </si>
  <si>
    <r>
      <t>Khung giá đất ở (đồng/m</t>
    </r>
    <r>
      <rPr>
        <b/>
        <vertAlign val="superscript"/>
        <sz val="11"/>
        <rFont val="Times New Roman"/>
        <family val="1"/>
      </rPr>
      <t>2</t>
    </r>
    <r>
      <rPr>
        <b/>
        <sz val="11"/>
        <rFont val="Times New Roman"/>
        <family val="1"/>
      </rPr>
      <t>)</t>
    </r>
  </si>
  <si>
    <t>Đoạn từ cầu Ngòi Ngàn đến cống trường THPT Tô Văn Ơn</t>
  </si>
  <si>
    <t>Đoạn từ cống trường THPT Tô Văn Ơn đến ngã 3 chợ Vạn Khánh</t>
  </si>
  <si>
    <t>Đoạn từ ngã 3 K18 đến hết thửa đất nhà bà Trần Thị Thu</t>
  </si>
  <si>
    <t>Đoạn tiếp theo đến QL 1A</t>
  </si>
  <si>
    <t>Đoạn giáp QL1A (gần Cầu Hiền Lương) đến Đường sắt (xã Vạn Lương)</t>
  </si>
  <si>
    <t>Đoạn tiếp theo đến cầu Vông 1 (xã Vạn Lương)</t>
  </si>
  <si>
    <t>Từ QL1A Vạn Bình đến đường Nguyễn Huệ -Vạn Thắng (đường liên xã Vạn Bình - Vạn Thắng)</t>
  </si>
  <si>
    <r>
      <t>Khung giá đất ở (đồng/m</t>
    </r>
    <r>
      <rPr>
        <b/>
        <vertAlign val="superscript"/>
        <sz val="12"/>
        <rFont val="Times New Roman"/>
        <family val="1"/>
      </rPr>
      <t>2</t>
    </r>
    <r>
      <rPr>
        <b/>
        <sz val="12"/>
        <rFont val="Times New Roman"/>
        <family val="1"/>
      </rPr>
      <t>)</t>
    </r>
  </si>
  <si>
    <t>Khu dân cư thôn Tân Phước Bắc</t>
  </si>
  <si>
    <t>Khu dân cư Tân Phước Tây</t>
  </si>
  <si>
    <t>4.1</t>
  </si>
  <si>
    <t>2.1</t>
  </si>
  <si>
    <t>2.2</t>
  </si>
  <si>
    <t>Áp dụng một mức giá cho tất cả các vị trí trong khu dân cư</t>
  </si>
  <si>
    <t>Đến hết nhà ông Tâm</t>
  </si>
  <si>
    <t>Đến hết nhà ông Hát</t>
  </si>
  <si>
    <t>Đến hết nhà ông Lang</t>
  </si>
  <si>
    <t>Đến hết nhà ông Huỳnh Khanh</t>
  </si>
  <si>
    <t>Đến hết nhà ông Hùng</t>
  </si>
  <si>
    <t>Đến hết nhà ông Xử</t>
  </si>
  <si>
    <t>Đến hết nhà ông Tây</t>
  </si>
  <si>
    <t>Từ nhà ông Lôm</t>
  </si>
  <si>
    <t>Giáp biển</t>
  </si>
  <si>
    <t xml:space="preserve"> -</t>
  </si>
  <si>
    <t>Đường liên thôn Tây Bắc 1-Tây Nam 2 từ nhà ông Nguyễn Bỉ (thửa 10 tờ 19)</t>
  </si>
  <si>
    <t>Đến hết nhà ông Nguyễn Văn Tàu (thửa 365 tờ 8)</t>
  </si>
  <si>
    <t>Đến hết nhà Trần Văn Hồng (thửa 50 tờ bản đồ 15)</t>
  </si>
  <si>
    <t>Đường từ cuối nhà ông Phạm Gia Lãm (thửa 35 tờ bản đồ 15)</t>
  </si>
  <si>
    <t>Đến hết nhà bà Lê Thị Mộng Hà (thửa 257 tờ bản đồ 8)</t>
  </si>
  <si>
    <t>Đường từ đầu nhà ông Trần Văn Thành (thửa 346, tờ bản đồ 8)</t>
  </si>
  <si>
    <t>Đoạn từ nhà bà Võ Thị Ngọc Yến (thửa 23 tờ bản đồ số 33)</t>
  </si>
  <si>
    <t>Đoạn tưừ nhà bà Võ Thị Ngọc Ánh (thửa 64 tờ bản đồ số 33)</t>
  </si>
  <si>
    <t>Đến nhà ông Nguyễn Hoài (thửa 27, tờ bản đồ số 32)</t>
  </si>
  <si>
    <t>Đoạn từ đất bà Lê Thị Buồm (thửa 67 tờ bản đồ số 33)</t>
  </si>
  <si>
    <t>Đến nhà ông Trần Đồng (thửa 92 tờ bản đồ số 7)</t>
  </si>
  <si>
    <t>Đến nhà ông Phan Dưỡng (thửa 127 tờ bản đồ số 18)</t>
  </si>
  <si>
    <t xml:space="preserve">Đến Cầu Hải Triều </t>
  </si>
  <si>
    <t>Đường từ nhà ông Lê Mậu (thửa 51, tờ bản đồ số 71)</t>
  </si>
  <si>
    <t>Đến giáp nhà bà Mai Thị Liên (thửa 186, tờ bản đồ số 34)</t>
  </si>
  <si>
    <t>Đến cuối đất ông Trương Thái Thọ (thửa 39 tờ bản đồ số 51)</t>
  </si>
  <si>
    <t>Đường từ nhà ông Phạm Duy Hưng (thửa 130, tờ bản đồ số 47)</t>
  </si>
  <si>
    <t>Đường từ nhà ông Hồ Đăng Khoa thôn Xuân Tự 1 (thửa 145, tờ bản đồ số 48)</t>
  </si>
  <si>
    <t>Đến cuối nhà bà Phạm Thị Hiệp thôn Xuân Tự 2 (thửa 88, tờ bản đồ số 52)</t>
  </si>
  <si>
    <t>Khu tái định cư số 2 Hầm đường bộ Đèo Cả</t>
  </si>
  <si>
    <t>Các tuyến đường trong Khu tái định cư số 2: D1; D2; D3; D4; D5; D6; D7; D8; D9; D10; D11; D12; D13; D14</t>
  </si>
  <si>
    <t xml:space="preserve">Đến nhà ông Châu (thửa 38, tờ 32) </t>
  </si>
  <si>
    <t>Từ đường bê tông Tiên Ninh (nhà ông Châu) (thửa 38 tờ 32)</t>
  </si>
  <si>
    <t>Đến nhà ông Thơm (thửa 104, tờ 32)</t>
  </si>
  <si>
    <t>Đến nhà ông Anh (thửa 35 tờ 32)</t>
  </si>
  <si>
    <t>Đến nhà ông Trần Ngọc Hùng (thửa 151 tờ bản đồ số 18)</t>
  </si>
  <si>
    <t>Đoạn từ nhà bà Nguyễn Thị Nhơn (thửa 36 tờ bản đồ số 22)</t>
  </si>
  <si>
    <t>Từ đường Nguyễn Huệ (thửa 163 tờ 27)</t>
  </si>
  <si>
    <t>Đến cuối xóm bắc (thửa 70 tờ 24)</t>
  </si>
  <si>
    <t xml:space="preserve">Từ đường Hội Khánh (thửa 126, tờ 26) </t>
  </si>
  <si>
    <t>Đến nhà ông Ưng (xóm bắc) (thửa 28 tờ 24)</t>
  </si>
  <si>
    <t>Từ nhà ông Thọ (thửa 40 tờ 24)</t>
  </si>
  <si>
    <t>Đến nhà ông Ưng (thửa 28 tờ 24)</t>
  </si>
  <si>
    <t>Từ nhà ông Trợ (thửa 140 tờ 24)</t>
  </si>
  <si>
    <t>Đến nhà ông Diệm (thửa 159 tờ 24)</t>
  </si>
  <si>
    <t>Từ Quốc lộ 1A (thửa 575 tờ 06)</t>
  </si>
  <si>
    <t>Đến ngã ba chợ Vạn Khánh (thửa 6 tờ 31)</t>
  </si>
  <si>
    <t>Từ đường Nguyễn Huệ (thửa 8 tờ 31)</t>
  </si>
  <si>
    <t>Đến cuối xóm Gò Keo (thửa 117 tờ 35)</t>
  </si>
  <si>
    <t xml:space="preserve">Từ đường Nguyễn Huệ (thửa 283 tờ 27) </t>
  </si>
  <si>
    <t>Đến cuối xóm Hóc Quéo (thửa 100 tờ 27)</t>
  </si>
  <si>
    <t>Từ đường Nguyễn Huệ (thửa 84 tờ 27)</t>
  </si>
  <si>
    <t>Đến cuối xóm Tây (thửa 240 tờ 26)</t>
  </si>
  <si>
    <t>Từ đường Hội Khánh (thửa 220 tờ 27)</t>
  </si>
  <si>
    <t>Đến cuối xóm Tây (thửa 50 tờ 30)</t>
  </si>
  <si>
    <t>Từ nhà ông Tuấn (thửa 220 tờ 27)</t>
  </si>
  <si>
    <t xml:space="preserve">Đến đường sắt (thửa 51 tờ 23) </t>
  </si>
  <si>
    <t>Từ đường Nguyễn Huệ (thửa 69 tờ 34)</t>
  </si>
  <si>
    <t>Đến đường tràn Nhơn Thọ (thửa 70 tờ 29)</t>
  </si>
  <si>
    <t>Từ đường Nguyễn Huệ (nhà ông Quyên) (thửa 180 tờ 41)</t>
  </si>
  <si>
    <t>Từ Quốc lộ 1A (nhà bà Cắt) (thửa 65 tờ 37)</t>
  </si>
  <si>
    <t>Đến cuối thôn Suối Hàng (thửa 01 tờ 36)</t>
  </si>
  <si>
    <t>Từ đường Nguyễn Huệ (thửa 113 tờ 46)</t>
  </si>
  <si>
    <t>Đến đường Ninh Lâm (thửa 103 tờ 45; thửa 13 tờ 47)</t>
  </si>
  <si>
    <t>Từ đường Nguyễn Huệ (thửa 66 tờ 47)</t>
  </si>
  <si>
    <t>Đến Quốc Lộ 1A (thửa 02 tờ 18)</t>
  </si>
  <si>
    <t>Từ đường Nguyễn Huệ (nhà ông Tuyến) (thửa 82 tờ 39)</t>
  </si>
  <si>
    <t>Đến Quốc Lộ 1A (thửa 359 tờ 12)</t>
  </si>
  <si>
    <t>Từ đường bê tông Tiên Ninh (thửa 60 tờ 38)</t>
  </si>
  <si>
    <t>Đến nhà ông Thanh (thửa 86 tờ 38)</t>
  </si>
  <si>
    <t>Đoạn từ Nhà ông Tuấn (thửa 16 tờ bản đồ số 18)</t>
  </si>
  <si>
    <t>Đến nhà ông Lợi (thửa 31 tờ bản đồ số 16)</t>
  </si>
  <si>
    <t>Đoạn từ nhà ông Trần Văn Diệu (thửa 62 tờ bản đồ số 18)</t>
  </si>
  <si>
    <t>Đến nhà ông Cấn (thửa 229 tờ bản đồ số 18)</t>
  </si>
  <si>
    <t>Đoạn từ Trạm Y tế (thửa 7 tờ bản đồ số 35)</t>
  </si>
  <si>
    <t>Nhà ông Nguyễn Minh Sơn (thửa 6 tờ bản đồ số 34)</t>
  </si>
  <si>
    <t>Nhà ông Phạm Hùng (thửa 29 tờ bản đồ số 34)</t>
  </si>
  <si>
    <t>Nhà ông Nhành (thửa 45 tờ bản đồ số 34)</t>
  </si>
  <si>
    <t>Nhà ông Lê Phi Hổ (thửa 20 tờ bản đồ số 34)</t>
  </si>
  <si>
    <t>Nhà ông Giống (thửa 13 tờ bản đồ số 34)</t>
  </si>
  <si>
    <t>Đoạn từ nhà ông Lê Văn Bình (thửa 123 tờ bản đồ số 18)</t>
  </si>
  <si>
    <t>Đoạn từ nhà ông Phan Đình Thuận (thửa 143 tờ bản đồ số 18)</t>
  </si>
  <si>
    <t>Đoạn từ nhà bà Nguyễn Thị Điểm (thửa 72 tờ bản đồ số 20)</t>
  </si>
  <si>
    <t>Đoạn từ Trường Mẫu giáo Lộc Thọ (thửa 75 tờ bản đồ số 20)</t>
  </si>
  <si>
    <t>Đến nhà ông Trần Văn Hóa (thửa 7 tờ bản đồ số 20)</t>
  </si>
  <si>
    <t>Đoạn từ nhà ông Nguyễn Vẳng (thửa 10 tờ bản đồ số 29)</t>
  </si>
  <si>
    <t>Đến Đình Ninh Thọ (thửa 191 tờ bản đồ số 28)</t>
  </si>
  <si>
    <t>Giáp nhà bà Ngô Thị Khẹt (thửa 41 tờ bản đồ số 29)</t>
  </si>
  <si>
    <t>Đoạn từ  nhà ông Phan Xá (giáp ranh xã Vạn Khánh) (thửa 4 tờ bản đồ số 28)</t>
  </si>
  <si>
    <t>Đến nhà bà Đoàn Thị Ninh (thửa 126 tờ bản đồ số 28)</t>
  </si>
  <si>
    <t>Đoạn từ đất ông Nguyễn Khắc Trình (thửa 239 tờ bản đồ số 25)</t>
  </si>
  <si>
    <t>Đến Nhà ông Võ Chính (thửa 188 tờ bản đồ số 26)</t>
  </si>
  <si>
    <t>Đến nhà ông Lê Minh Quang (thửa 25 tờ bản đồ số 23)</t>
  </si>
  <si>
    <t>Đoạn từ nhà bà Nguyễn Thị Phẻ (thửa 25 tờ bản đồ số 26)</t>
  </si>
  <si>
    <t xml:space="preserve">Giá đất thương mại dịch vụ và đất sản xuất kinh doanh phi nông nghiệp không phải thương mại dịch vụ cụ thể được xác định theo vị trí, loại đường, </t>
  </si>
  <si>
    <t xml:space="preserve">hệ số như xác định giá đất ở và bằng 30% giá đất ở đã quy định tại mục A nêu trên nhưng không được dưới khung giá tối thiểu quy định tại điểm c </t>
  </si>
  <si>
    <t>ĐẤT THƯƠNG MẠI DỊCH VỤ VÀ ĐẤT SẢN XUẤT KINH DOANH PHI NÔNG NGHIỆP</t>
  </si>
  <si>
    <t>khoản 2 Điều 9 quy định kèm theo Quyết định về giá các loại đất năm 2015 và ổn định 05 năm.</t>
  </si>
  <si>
    <t xml:space="preserv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</si>
</sst>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quot;Yes&quot;;&quot;Yes&quot;;&quot;No&quot;"/>
    <numFmt numFmtId="167" formatCode="&quot;True&quot;;&quot;True&quot;;&quot;False&quot;"/>
    <numFmt numFmtId="168" formatCode="&quot;On&quot;;&quot;On&quot;;&quot;Off&quot;"/>
    <numFmt numFmtId="169" formatCode="_(* #,##0.0_);_(* \(#,##0.0\);_(* &quot;-&quot;??_);_(@_)"/>
    <numFmt numFmtId="170" formatCode="#,##0.0"/>
    <numFmt numFmtId="171" formatCode="[$€-2]\ #,##0.00_);[Red]\([$€-2]\ #,##0.00\)"/>
    <numFmt numFmtId="172" formatCode="#,##0.0;[Red]#,##0.0"/>
    <numFmt numFmtId="173" formatCode="#,##0;[Red]#,##0"/>
    <numFmt numFmtId="174" formatCode="#,##0.0_);\(#,##0.0\)"/>
    <numFmt numFmtId="175" formatCode="_(* #,##0.0_);_(* \(#,##0.0\);_(* &quot;-&quot;?_);_(@_)"/>
  </numFmts>
  <fonts count="55">
    <font>
      <sz val="10"/>
      <name val="Times New Roman"/>
      <family val="0"/>
    </font>
    <font>
      <b/>
      <sz val="12"/>
      <name val="VNI-Times"/>
      <family val="0"/>
    </font>
    <font>
      <sz val="12"/>
      <name val="VNI-Times"/>
      <family val="0"/>
    </font>
    <font>
      <sz val="12"/>
      <name val="Times New Roman"/>
      <family val="1"/>
    </font>
    <font>
      <b/>
      <sz val="12"/>
      <name val="Times New Roman"/>
      <family val="1"/>
    </font>
    <font>
      <b/>
      <sz val="14"/>
      <name val="VNI-Times"/>
      <family val="0"/>
    </font>
    <font>
      <sz val="10"/>
      <name val="Arial"/>
      <family val="0"/>
    </font>
    <font>
      <sz val="14"/>
      <name val="Times New Roman"/>
      <family val="0"/>
    </font>
    <font>
      <sz val="11"/>
      <name val="Times New Roman"/>
      <family val="0"/>
    </font>
    <font>
      <b/>
      <sz val="14"/>
      <name val="Times New Roman"/>
      <family val="1"/>
    </font>
    <font>
      <b/>
      <sz val="11"/>
      <name val="Times New Roman"/>
      <family val="1"/>
    </font>
    <font>
      <u val="single"/>
      <sz val="10"/>
      <color indexed="12"/>
      <name val="Times New Roman"/>
      <family val="0"/>
    </font>
    <font>
      <u val="single"/>
      <sz val="10"/>
      <color indexed="36"/>
      <name val="Times New Roman"/>
      <family val="0"/>
    </font>
    <font>
      <b/>
      <sz val="13"/>
      <name val="Times New Roman"/>
      <family val="1"/>
    </font>
    <font>
      <b/>
      <sz val="11"/>
      <name val="VNI-Times"/>
      <family val="0"/>
    </font>
    <font>
      <b/>
      <vertAlign val="superscript"/>
      <sz val="11"/>
      <name val="Times New Roman"/>
      <family val="1"/>
    </font>
    <font>
      <b/>
      <vertAlign val="superscript"/>
      <sz val="12"/>
      <name val="Times New Roman"/>
      <family val="1"/>
    </font>
    <font>
      <sz val="11"/>
      <name val="VNI-Times"/>
      <family val="0"/>
    </font>
    <font>
      <i/>
      <sz val="11"/>
      <name val="Times New Roman"/>
      <family val="1"/>
    </font>
    <font>
      <b/>
      <sz val="10"/>
      <name val="Times New Roman"/>
      <family val="1"/>
    </font>
    <font>
      <b/>
      <sz val="13"/>
      <name val="VNI-Times"/>
      <family val="0"/>
    </font>
    <font>
      <sz val="18"/>
      <color indexed="54"/>
      <name val="Calibri Light"/>
      <family val="2"/>
    </font>
    <font>
      <b/>
      <sz val="15"/>
      <color indexed="54"/>
      <name val="Times New Roman"/>
      <family val="2"/>
    </font>
    <font>
      <b/>
      <sz val="13"/>
      <color indexed="54"/>
      <name val="Times New Roman"/>
      <family val="2"/>
    </font>
    <font>
      <b/>
      <sz val="11"/>
      <color indexed="54"/>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sz val="12"/>
      <color indexed="8"/>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thin"/>
    </border>
    <border>
      <left style="thin"/>
      <right style="thin"/>
      <top style="thin"/>
      <bottom style="hair"/>
    </border>
    <border>
      <left>
        <color indexed="63"/>
      </left>
      <right style="thin"/>
      <top>
        <color indexed="63"/>
      </top>
      <bottom>
        <color indexed="63"/>
      </bottom>
    </border>
    <border>
      <left style="thin"/>
      <right style="thin"/>
      <top style="hair"/>
      <bottom style="thin"/>
    </border>
    <border>
      <left style="thin"/>
      <right style="thin"/>
      <top>
        <color indexed="63"/>
      </top>
      <bottom style="hair"/>
    </border>
    <border>
      <left style="thin"/>
      <right>
        <color indexed="63"/>
      </right>
      <top style="thin"/>
      <bottom style="thin"/>
    </border>
    <border>
      <left style="thin"/>
      <right>
        <color indexed="63"/>
      </right>
      <top style="hair"/>
      <bottom style="hair"/>
    </border>
    <border>
      <left>
        <color indexed="63"/>
      </left>
      <right>
        <color indexed="63"/>
      </right>
      <top style="thin"/>
      <bottom style="thin"/>
    </border>
    <border>
      <left>
        <color indexed="63"/>
      </left>
      <right style="thin"/>
      <top style="hair"/>
      <bottom style="hair"/>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33">
    <xf numFmtId="0" fontId="0" fillId="0" borderId="0" xfId="0" applyAlignment="1">
      <alignment/>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0" fontId="4" fillId="0" borderId="0" xfId="0" applyFont="1" applyAlignment="1">
      <alignment horizontal="left" vertical="center"/>
    </xf>
    <xf numFmtId="0" fontId="8" fillId="0" borderId="0" xfId="0" applyFont="1" applyAlignment="1">
      <alignment/>
    </xf>
    <xf numFmtId="0" fontId="8"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8" fillId="0" borderId="0" xfId="0" applyFont="1" applyAlignment="1">
      <alignment horizontal="center"/>
    </xf>
    <xf numFmtId="0" fontId="4" fillId="0" borderId="11" xfId="0" applyFont="1" applyBorder="1" applyAlignment="1">
      <alignment horizontal="center" vertical="center" wrapText="1"/>
    </xf>
    <xf numFmtId="0" fontId="8" fillId="0" borderId="0" xfId="0" applyFont="1" applyAlignment="1">
      <alignment vertical="center"/>
    </xf>
    <xf numFmtId="0" fontId="8" fillId="33" borderId="10" xfId="0" applyFont="1" applyFill="1" applyBorder="1" applyAlignment="1">
      <alignmen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vertical="center" wrapText="1"/>
    </xf>
    <xf numFmtId="0" fontId="9" fillId="0" borderId="0" xfId="60" applyFont="1" applyAlignment="1">
      <alignment horizontal="center" vertical="center" wrapText="1"/>
      <protection/>
    </xf>
    <xf numFmtId="0" fontId="5" fillId="0" borderId="0" xfId="60" applyFont="1" applyAlignment="1">
      <alignment horizontal="center" vertical="center" wrapText="1"/>
      <protection/>
    </xf>
    <xf numFmtId="0" fontId="1" fillId="0" borderId="0" xfId="0" applyFont="1" applyAlignment="1">
      <alignment horizontal="center" vertical="center" wrapText="1"/>
    </xf>
    <xf numFmtId="0" fontId="0" fillId="0" borderId="0" xfId="0" applyFont="1" applyAlignment="1">
      <alignment vertical="center" wrapText="1"/>
    </xf>
    <xf numFmtId="0" fontId="4" fillId="0" borderId="0" xfId="0" applyFont="1" applyAlignment="1">
      <alignment horizontal="left" vertical="center" indent="2"/>
    </xf>
    <xf numFmtId="0" fontId="4" fillId="0" borderId="0" xfId="0" applyFont="1" applyAlignment="1">
      <alignment horizontal="center" vertical="center" wrapText="1"/>
    </xf>
    <xf numFmtId="0" fontId="8" fillId="0" borderId="0" xfId="0" applyFont="1" applyAlignment="1">
      <alignment vertical="center" wrapText="1"/>
    </xf>
    <xf numFmtId="0" fontId="10" fillId="0" borderId="10" xfId="0" applyFont="1" applyBorder="1" applyAlignment="1">
      <alignment horizontal="center" vertical="center" wrapText="1"/>
    </xf>
    <xf numFmtId="0" fontId="8" fillId="0" borderId="10" xfId="0" applyFont="1" applyBorder="1" applyAlignment="1">
      <alignment horizontal="left" vertical="center" wrapText="1"/>
    </xf>
    <xf numFmtId="0" fontId="10" fillId="0" borderId="12" xfId="0" applyFont="1" applyBorder="1" applyAlignment="1">
      <alignment horizontal="center" vertical="center" wrapText="1"/>
    </xf>
    <xf numFmtId="0" fontId="4" fillId="0" borderId="0" xfId="0" applyFont="1" applyAlignment="1">
      <alignment/>
    </xf>
    <xf numFmtId="0" fontId="9" fillId="0" borderId="13" xfId="60" applyFont="1" applyBorder="1" applyAlignment="1">
      <alignment horizontal="center" vertical="center" wrapText="1"/>
      <protection/>
    </xf>
    <xf numFmtId="0" fontId="8" fillId="0" borderId="0" xfId="0" applyFont="1" applyAlignment="1">
      <alignment/>
    </xf>
    <xf numFmtId="0" fontId="10" fillId="0" borderId="0" xfId="0" applyFont="1" applyAlignment="1">
      <alignment horizontal="center"/>
    </xf>
    <xf numFmtId="0" fontId="10" fillId="0" borderId="0" xfId="0" applyFont="1" applyAlignment="1">
      <alignment horizontal="left" indent="2"/>
    </xf>
    <xf numFmtId="0" fontId="8" fillId="0" borderId="10" xfId="0" applyFont="1" applyBorder="1" applyAlignment="1">
      <alignment horizontal="center" vertical="center"/>
    </xf>
    <xf numFmtId="164" fontId="8" fillId="0" borderId="10" xfId="42" applyNumberFormat="1" applyFont="1" applyBorder="1" applyAlignment="1">
      <alignment vertical="center"/>
    </xf>
    <xf numFmtId="0" fontId="10" fillId="0" borderId="10" xfId="0" applyFont="1" applyBorder="1" applyAlignment="1">
      <alignment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vertical="center" wrapText="1"/>
    </xf>
    <xf numFmtId="0" fontId="8" fillId="0" borderId="0" xfId="0" applyFont="1" applyFill="1" applyAlignment="1">
      <alignment vertical="center"/>
    </xf>
    <xf numFmtId="0" fontId="10" fillId="0" borderId="0" xfId="0" applyFont="1" applyAlignment="1">
      <alignment/>
    </xf>
    <xf numFmtId="3" fontId="3" fillId="0" borderId="11" xfId="61" applyNumberFormat="1" applyFont="1" applyFill="1" applyBorder="1" applyAlignment="1">
      <alignment horizontal="center" vertical="center" wrapText="1"/>
      <protection/>
    </xf>
    <xf numFmtId="1" fontId="8" fillId="0" borderId="12" xfId="61" applyNumberFormat="1" applyFont="1" applyFill="1" applyBorder="1" applyAlignment="1">
      <alignment horizontal="center" vertical="center"/>
      <protection/>
    </xf>
    <xf numFmtId="3" fontId="8" fillId="0" borderId="12" xfId="59" applyNumberFormat="1" applyFont="1" applyFill="1" applyBorder="1" applyAlignment="1">
      <alignment horizontal="right" vertical="center" wrapText="1"/>
      <protection/>
    </xf>
    <xf numFmtId="1" fontId="8" fillId="0" borderId="14" xfId="61" applyNumberFormat="1" applyFont="1" applyFill="1" applyBorder="1" applyAlignment="1">
      <alignment horizontal="center" vertical="center"/>
      <protection/>
    </xf>
    <xf numFmtId="3" fontId="8" fillId="0" borderId="14" xfId="59" applyNumberFormat="1" applyFont="1" applyFill="1" applyBorder="1" applyAlignment="1">
      <alignment horizontal="right" vertical="center" wrapText="1"/>
      <protection/>
    </xf>
    <xf numFmtId="165" fontId="8" fillId="0" borderId="15" xfId="61" applyNumberFormat="1" applyFont="1" applyFill="1" applyBorder="1" applyAlignment="1">
      <alignment horizontal="center" vertical="center"/>
      <protection/>
    </xf>
    <xf numFmtId="3" fontId="8" fillId="0" borderId="15" xfId="59" applyNumberFormat="1" applyFont="1" applyFill="1" applyBorder="1" applyAlignment="1">
      <alignment horizontal="right" vertical="center" wrapText="1"/>
      <protection/>
    </xf>
    <xf numFmtId="165" fontId="8" fillId="0" borderId="14" xfId="61" applyNumberFormat="1" applyFont="1" applyFill="1" applyBorder="1" applyAlignment="1">
      <alignment horizontal="center" vertical="center"/>
      <protection/>
    </xf>
    <xf numFmtId="3" fontId="10" fillId="0" borderId="11" xfId="0" applyNumberFormat="1" applyFont="1" applyBorder="1" applyAlignment="1">
      <alignment horizontal="center" vertical="center" wrapText="1"/>
    </xf>
    <xf numFmtId="1" fontId="10" fillId="0" borderId="11" xfId="0" applyNumberFormat="1" applyFont="1" applyBorder="1" applyAlignment="1">
      <alignment horizontal="center" vertical="center" wrapText="1"/>
    </xf>
    <xf numFmtId="0" fontId="10" fillId="0" borderId="12" xfId="0" applyFont="1" applyBorder="1" applyAlignment="1">
      <alignment vertical="center" wrapText="1"/>
    </xf>
    <xf numFmtId="0" fontId="8" fillId="0" borderId="12" xfId="0" applyFont="1" applyBorder="1" applyAlignment="1">
      <alignment horizontal="center" vertical="center"/>
    </xf>
    <xf numFmtId="0" fontId="8" fillId="0" borderId="12" xfId="0" applyFont="1" applyBorder="1" applyAlignment="1">
      <alignment vertical="center"/>
    </xf>
    <xf numFmtId="0" fontId="13" fillId="0" borderId="0" xfId="60" applyFont="1" applyAlignment="1">
      <alignment vertical="center" wrapText="1"/>
      <protection/>
    </xf>
    <xf numFmtId="2" fontId="8" fillId="0" borderId="0" xfId="0" applyNumberFormat="1" applyFont="1" applyAlignment="1">
      <alignment horizontal="center" vertical="center" wrapText="1"/>
    </xf>
    <xf numFmtId="3" fontId="8" fillId="0" borderId="0" xfId="0" applyNumberFormat="1" applyFont="1" applyAlignment="1">
      <alignment vertical="center" wrapText="1"/>
    </xf>
    <xf numFmtId="0" fontId="8" fillId="0" borderId="0" xfId="0" applyFont="1" applyAlignment="1">
      <alignment vertical="center" wrapText="1"/>
    </xf>
    <xf numFmtId="0" fontId="10" fillId="0" borderId="0" xfId="0" applyFont="1" applyAlignment="1">
      <alignment horizontal="center" vertical="center"/>
    </xf>
    <xf numFmtId="1" fontId="8" fillId="0" borderId="10" xfId="63" applyNumberFormat="1" applyFont="1" applyBorder="1" applyAlignment="1">
      <alignment horizontal="center" vertical="center"/>
      <protection/>
    </xf>
    <xf numFmtId="1" fontId="8" fillId="0" borderId="12" xfId="63" applyNumberFormat="1" applyFont="1" applyBorder="1" applyAlignment="1">
      <alignment horizontal="center" vertical="center"/>
      <protection/>
    </xf>
    <xf numFmtId="1" fontId="8" fillId="0" borderId="14" xfId="63" applyNumberFormat="1" applyFont="1" applyBorder="1" applyAlignment="1">
      <alignment horizontal="center" vertical="center"/>
      <protection/>
    </xf>
    <xf numFmtId="0" fontId="10" fillId="0" borderId="0" xfId="0" applyFont="1" applyAlignment="1">
      <alignment horizontal="left" vertical="center"/>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8" fillId="0" borderId="0" xfId="0" applyFont="1" applyBorder="1" applyAlignment="1">
      <alignment horizontal="center" vertical="center"/>
    </xf>
    <xf numFmtId="164" fontId="8" fillId="0" borderId="0" xfId="42" applyNumberFormat="1" applyFont="1" applyBorder="1" applyAlignment="1">
      <alignment vertical="center"/>
    </xf>
    <xf numFmtId="0" fontId="10" fillId="0" borderId="0" xfId="0" applyFont="1" applyFill="1" applyAlignment="1">
      <alignment vertical="center"/>
    </xf>
    <xf numFmtId="0" fontId="10" fillId="0" borderId="0" xfId="0" applyFont="1" applyAlignment="1">
      <alignment horizontal="left" vertical="center" wrapText="1"/>
    </xf>
    <xf numFmtId="0" fontId="14" fillId="0" borderId="0" xfId="0" applyFont="1" applyAlignment="1">
      <alignment horizontal="center" vertical="center" wrapText="1"/>
    </xf>
    <xf numFmtId="165" fontId="8" fillId="0" borderId="0" xfId="0" applyNumberFormat="1" applyFont="1" applyBorder="1" applyAlignment="1">
      <alignment horizontal="center" vertical="center" wrapText="1"/>
    </xf>
    <xf numFmtId="3" fontId="8" fillId="0" borderId="0" xfId="61" applyNumberFormat="1" applyFont="1" applyBorder="1" applyAlignment="1">
      <alignment horizontal="center" vertical="center" wrapText="1"/>
      <protection/>
    </xf>
    <xf numFmtId="3" fontId="8" fillId="0" borderId="0" xfId="0" applyNumberFormat="1" applyFont="1" applyBorder="1" applyAlignment="1">
      <alignment horizontal="right" vertical="center" wrapText="1"/>
    </xf>
    <xf numFmtId="2" fontId="8" fillId="0" borderId="10" xfId="0" applyNumberFormat="1" applyFont="1" applyBorder="1" applyAlignment="1">
      <alignment horizontal="center" vertical="center"/>
    </xf>
    <xf numFmtId="2" fontId="8" fillId="33" borderId="10" xfId="0" applyNumberFormat="1" applyFont="1" applyFill="1" applyBorder="1" applyAlignment="1">
      <alignment horizontal="center" vertical="center"/>
    </xf>
    <xf numFmtId="2" fontId="8" fillId="0" borderId="10" xfId="0" applyNumberFormat="1" applyFont="1" applyBorder="1" applyAlignment="1">
      <alignment horizontal="center" vertical="center" wrapText="1"/>
    </xf>
    <xf numFmtId="0" fontId="8" fillId="0" borderId="0" xfId="61" applyFont="1" applyFill="1" applyAlignment="1">
      <alignment horizontal="left" vertical="center"/>
      <protection/>
    </xf>
    <xf numFmtId="0" fontId="8" fillId="0" borderId="0" xfId="61" applyFont="1" applyFill="1" applyAlignment="1">
      <alignment vertical="center"/>
      <protection/>
    </xf>
    <xf numFmtId="0" fontId="8" fillId="0" borderId="10" xfId="0" applyFont="1" applyBorder="1" applyAlignment="1" quotePrefix="1">
      <alignment horizontal="center" vertical="center" wrapText="1"/>
    </xf>
    <xf numFmtId="0" fontId="10" fillId="0" borderId="14" xfId="0" applyFont="1" applyBorder="1" applyAlignment="1">
      <alignment horizontal="center" vertical="center" wrapText="1"/>
    </xf>
    <xf numFmtId="0" fontId="10" fillId="0" borderId="14" xfId="0" applyFont="1" applyBorder="1" applyAlignment="1">
      <alignment vertical="center" wrapText="1"/>
    </xf>
    <xf numFmtId="0" fontId="8" fillId="0" borderId="14" xfId="0" applyFont="1" applyBorder="1" applyAlignment="1">
      <alignment horizontal="center" vertical="center"/>
    </xf>
    <xf numFmtId="2" fontId="8" fillId="0" borderId="14" xfId="0" applyNumberFormat="1" applyFont="1" applyBorder="1" applyAlignment="1">
      <alignment horizontal="center" vertical="center"/>
    </xf>
    <xf numFmtId="164" fontId="8" fillId="0" borderId="14" xfId="42" applyNumberFormat="1" applyFont="1" applyBorder="1" applyAlignment="1">
      <alignment vertical="center"/>
    </xf>
    <xf numFmtId="0" fontId="0" fillId="0" borderId="0" xfId="0" applyFont="1" applyAlignment="1">
      <alignment vertical="center" wrapText="1"/>
    </xf>
    <xf numFmtId="0" fontId="10" fillId="0" borderId="12" xfId="0" applyNumberFormat="1" applyFont="1" applyBorder="1" applyAlignment="1">
      <alignment vertical="center"/>
    </xf>
    <xf numFmtId="0" fontId="8" fillId="0" borderId="10" xfId="0" applyNumberFormat="1" applyFont="1" applyBorder="1" applyAlignment="1">
      <alignment horizontal="left" vertical="center" wrapText="1"/>
    </xf>
    <xf numFmtId="0" fontId="17" fillId="0" borderId="12" xfId="0" applyFont="1" applyBorder="1" applyAlignment="1">
      <alignment horizontal="left" vertical="center" wrapText="1"/>
    </xf>
    <xf numFmtId="2" fontId="8" fillId="0" borderId="12" xfId="0" applyNumberFormat="1" applyFont="1" applyBorder="1" applyAlignment="1">
      <alignment horizontal="center" vertical="center" wrapText="1"/>
    </xf>
    <xf numFmtId="2" fontId="17" fillId="0" borderId="12" xfId="0" applyNumberFormat="1" applyFont="1" applyBorder="1" applyAlignment="1">
      <alignment horizontal="center" vertical="center" wrapText="1"/>
    </xf>
    <xf numFmtId="0" fontId="17" fillId="0" borderId="12" xfId="0" applyFont="1" applyBorder="1" applyAlignment="1">
      <alignment horizontal="center" vertical="center" wrapText="1"/>
    </xf>
    <xf numFmtId="3" fontId="8" fillId="0" borderId="12" xfId="59" applyNumberFormat="1" applyFont="1" applyFill="1" applyBorder="1" applyAlignment="1">
      <alignment horizontal="right" vertical="center"/>
      <protection/>
    </xf>
    <xf numFmtId="0" fontId="17" fillId="0" borderId="10" xfId="0" applyFont="1" applyBorder="1" applyAlignment="1">
      <alignment horizontal="center" vertical="center" wrapText="1"/>
    </xf>
    <xf numFmtId="0" fontId="8" fillId="0" borderId="10" xfId="0" applyNumberFormat="1" applyFont="1" applyBorder="1" applyAlignment="1">
      <alignment vertical="center" wrapText="1"/>
    </xf>
    <xf numFmtId="3" fontId="8" fillId="0" borderId="10" xfId="59" applyNumberFormat="1" applyFont="1" applyFill="1" applyBorder="1" applyAlignment="1">
      <alignment horizontal="right" vertical="center"/>
      <protection/>
    </xf>
    <xf numFmtId="0" fontId="17" fillId="0" borderId="10" xfId="0" applyFont="1" applyBorder="1" applyAlignment="1">
      <alignment vertical="center" wrapText="1"/>
    </xf>
    <xf numFmtId="0" fontId="10" fillId="0" borderId="10" xfId="0" applyNumberFormat="1" applyFont="1" applyBorder="1" applyAlignment="1">
      <alignment vertical="center" wrapText="1"/>
    </xf>
    <xf numFmtId="0" fontId="17" fillId="0" borderId="10" xfId="0" applyFont="1" applyBorder="1" applyAlignment="1">
      <alignment horizontal="left" vertical="center" wrapText="1"/>
    </xf>
    <xf numFmtId="2" fontId="17" fillId="0" borderId="10" xfId="0" applyNumberFormat="1" applyFont="1" applyBorder="1" applyAlignment="1">
      <alignment horizontal="center" vertical="center" wrapText="1"/>
    </xf>
    <xf numFmtId="0" fontId="8" fillId="0" borderId="10" xfId="0" applyNumberFormat="1" applyFont="1" applyBorder="1" applyAlignment="1">
      <alignment vertical="center"/>
    </xf>
    <xf numFmtId="0" fontId="8" fillId="0" borderId="10" xfId="0" applyNumberFormat="1" applyFont="1" applyBorder="1" applyAlignment="1">
      <alignment horizontal="left" vertical="center"/>
    </xf>
    <xf numFmtId="0" fontId="8" fillId="0" borderId="10" xfId="0" applyNumberFormat="1" applyFont="1" applyBorder="1" applyAlignment="1">
      <alignment horizontal="left" vertical="center" wrapText="1" readingOrder="1"/>
    </xf>
    <xf numFmtId="0" fontId="18" fillId="0" borderId="10" xfId="0" applyNumberFormat="1" applyFont="1" applyBorder="1" applyAlignment="1">
      <alignment horizontal="left" vertical="center" wrapText="1"/>
    </xf>
    <xf numFmtId="0" fontId="8" fillId="0" borderId="10" xfId="0" applyNumberFormat="1" applyFont="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8" fillId="0" borderId="10" xfId="0" applyNumberFormat="1" applyFont="1" applyBorder="1" applyAlignment="1" applyProtection="1">
      <alignment horizontal="left" vertical="center" wrapText="1"/>
      <protection locked="0"/>
    </xf>
    <xf numFmtId="3" fontId="8" fillId="0" borderId="10" xfId="0" applyNumberFormat="1" applyFont="1" applyBorder="1" applyAlignment="1">
      <alignment vertical="center" wrapText="1"/>
    </xf>
    <xf numFmtId="0" fontId="8" fillId="0" borderId="10" xfId="0" applyFont="1" applyBorder="1" applyAlignment="1">
      <alignment vertical="center"/>
    </xf>
    <xf numFmtId="2" fontId="8" fillId="0" borderId="14" xfId="0" applyNumberFormat="1" applyFont="1" applyBorder="1" applyAlignment="1">
      <alignment horizontal="center" vertical="center" wrapText="1"/>
    </xf>
    <xf numFmtId="0" fontId="8" fillId="0" borderId="14" xfId="0" applyFont="1" applyBorder="1" applyAlignment="1">
      <alignment horizontal="center" vertical="center" wrapText="1"/>
    </xf>
    <xf numFmtId="3" fontId="8" fillId="0" borderId="14" xfId="59" applyNumberFormat="1" applyFont="1" applyFill="1" applyBorder="1" applyAlignment="1">
      <alignment horizontal="right" vertical="center"/>
      <protection/>
    </xf>
    <xf numFmtId="165" fontId="0" fillId="0" borderId="0" xfId="0" applyNumberFormat="1" applyFont="1" applyAlignment="1">
      <alignment horizontal="center" vertical="center" wrapText="1"/>
    </xf>
    <xf numFmtId="0" fontId="0" fillId="0" borderId="0" xfId="0" applyFont="1" applyAlignment="1">
      <alignment horizontal="center" vertical="center" wrapText="1"/>
    </xf>
    <xf numFmtId="3" fontId="0" fillId="0" borderId="0" xfId="0" applyNumberFormat="1" applyFont="1" applyAlignment="1">
      <alignment vertical="center" wrapText="1"/>
    </xf>
    <xf numFmtId="2" fontId="8" fillId="33" borderId="10" xfId="0" applyNumberFormat="1" applyFont="1" applyFill="1" applyBorder="1" applyAlignment="1">
      <alignment horizontal="center" vertical="center" wrapText="1"/>
    </xf>
    <xf numFmtId="164" fontId="8" fillId="0" borderId="10" xfId="42" applyNumberFormat="1" applyFont="1" applyBorder="1" applyAlignment="1">
      <alignment horizontal="right" vertical="center" wrapText="1"/>
    </xf>
    <xf numFmtId="173" fontId="8" fillId="0" borderId="0" xfId="0" applyNumberFormat="1" applyFont="1" applyAlignment="1">
      <alignment vertical="center" wrapText="1"/>
    </xf>
    <xf numFmtId="3" fontId="10" fillId="0" borderId="16" xfId="0" applyNumberFormat="1" applyFont="1" applyBorder="1" applyAlignment="1">
      <alignment horizontal="center" vertical="center" wrapText="1"/>
    </xf>
    <xf numFmtId="3" fontId="8" fillId="0" borderId="17" xfId="0" applyNumberFormat="1" applyFont="1" applyBorder="1" applyAlignment="1">
      <alignment horizontal="right" vertical="center" wrapText="1"/>
    </xf>
    <xf numFmtId="3" fontId="8" fillId="0" borderId="10" xfId="0" applyNumberFormat="1" applyFont="1" applyBorder="1" applyAlignment="1">
      <alignment/>
    </xf>
    <xf numFmtId="3" fontId="8" fillId="0" borderId="14" xfId="0" applyNumberFormat="1" applyFont="1" applyBorder="1" applyAlignment="1">
      <alignment/>
    </xf>
    <xf numFmtId="0" fontId="8" fillId="0" borderId="18" xfId="0" applyFont="1" applyBorder="1" applyAlignment="1">
      <alignment/>
    </xf>
    <xf numFmtId="0" fontId="8" fillId="0" borderId="19" xfId="0" applyNumberFormat="1" applyFont="1" applyBorder="1" applyAlignment="1">
      <alignment vertical="center" wrapText="1"/>
    </xf>
    <xf numFmtId="3" fontId="8" fillId="0" borderId="12" xfId="0" applyNumberFormat="1" applyFont="1" applyBorder="1" applyAlignment="1">
      <alignment horizontal="right" vertical="center" wrapText="1"/>
    </xf>
    <xf numFmtId="3" fontId="8" fillId="0" borderId="14" xfId="0" applyNumberFormat="1" applyFont="1" applyBorder="1" applyAlignment="1">
      <alignment horizontal="right" vertical="center" wrapText="1"/>
    </xf>
    <xf numFmtId="0" fontId="8" fillId="33" borderId="10" xfId="0" applyFont="1" applyFill="1" applyBorder="1" applyAlignment="1" quotePrefix="1">
      <alignment horizontal="center" vertical="center" wrapText="1"/>
    </xf>
    <xf numFmtId="3" fontId="8" fillId="0" borderId="10" xfId="42" applyNumberFormat="1" applyFont="1" applyBorder="1" applyAlignment="1">
      <alignment horizontal="center" vertical="center" wrapText="1"/>
    </xf>
    <xf numFmtId="4" fontId="8" fillId="0" borderId="10" xfId="42" applyNumberFormat="1" applyFont="1" applyBorder="1" applyAlignment="1">
      <alignment horizontal="center" vertical="center" wrapText="1"/>
    </xf>
    <xf numFmtId="0" fontId="8" fillId="33" borderId="10" xfId="0" applyFont="1" applyFill="1" applyBorder="1" applyAlignment="1">
      <alignment horizontal="center"/>
    </xf>
    <xf numFmtId="0" fontId="18" fillId="33" borderId="10" xfId="0" applyFont="1" applyFill="1" applyBorder="1" applyAlignment="1">
      <alignment vertical="center" wrapText="1"/>
    </xf>
    <xf numFmtId="0" fontId="8" fillId="33" borderId="10" xfId="62" applyFont="1" applyFill="1" applyBorder="1" applyAlignment="1">
      <alignment horizontal="center" vertical="center" wrapText="1"/>
      <protection/>
    </xf>
    <xf numFmtId="2" fontId="8" fillId="33" borderId="10" xfId="62" applyNumberFormat="1" applyFont="1" applyFill="1" applyBorder="1" applyAlignment="1">
      <alignment horizontal="center" vertical="center"/>
      <protection/>
    </xf>
    <xf numFmtId="0" fontId="8" fillId="0" borderId="0" xfId="62" applyFont="1" applyAlignment="1">
      <alignment vertical="center" wrapText="1"/>
      <protection/>
    </xf>
    <xf numFmtId="0" fontId="8" fillId="33" borderId="10" xfId="62" applyFont="1" applyFill="1" applyBorder="1" applyAlignment="1">
      <alignment vertical="center" wrapText="1"/>
      <protection/>
    </xf>
    <xf numFmtId="0" fontId="8" fillId="0" borderId="0" xfId="62" applyFont="1" applyAlignment="1">
      <alignment vertical="center"/>
      <protection/>
    </xf>
    <xf numFmtId="0" fontId="8" fillId="0" borderId="0" xfId="62" applyFont="1" applyFill="1" applyBorder="1" applyAlignment="1">
      <alignment horizontal="center" vertical="center" wrapText="1"/>
      <protection/>
    </xf>
    <xf numFmtId="0" fontId="8" fillId="0" borderId="0" xfId="0" applyFont="1" applyFill="1" applyBorder="1" applyAlignment="1">
      <alignment horizontal="left" vertical="center" wrapText="1"/>
    </xf>
    <xf numFmtId="2"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2" fontId="8" fillId="0" borderId="0" xfId="0" applyNumberFormat="1" applyFont="1" applyFill="1" applyBorder="1" applyAlignment="1">
      <alignment horizontal="center" vertical="center"/>
    </xf>
    <xf numFmtId="164" fontId="8" fillId="0" borderId="0" xfId="42" applyNumberFormat="1" applyFont="1" applyFill="1" applyBorder="1" applyAlignment="1">
      <alignment horizontal="right" vertical="center" wrapText="1"/>
    </xf>
    <xf numFmtId="0" fontId="10" fillId="0" borderId="0" xfId="57" applyFont="1" applyFill="1" applyAlignment="1">
      <alignment horizontal="center" vertical="center"/>
      <protection/>
    </xf>
    <xf numFmtId="0" fontId="10" fillId="0" borderId="0" xfId="0" applyFont="1" applyFill="1" applyAlignment="1">
      <alignment horizontal="center" vertical="center"/>
    </xf>
    <xf numFmtId="2" fontId="8" fillId="0" borderId="0" xfId="0" applyNumberFormat="1" applyFont="1" applyFill="1" applyAlignment="1">
      <alignment vertical="center"/>
    </xf>
    <xf numFmtId="173" fontId="8" fillId="0" borderId="0" xfId="0" applyNumberFormat="1" applyFont="1" applyAlignment="1">
      <alignment/>
    </xf>
    <xf numFmtId="2" fontId="8" fillId="0" borderId="0" xfId="0" applyNumberFormat="1" applyFont="1" applyAlignment="1">
      <alignment horizontal="center"/>
    </xf>
    <xf numFmtId="0" fontId="8" fillId="0" borderId="0" xfId="0" applyFont="1" applyFill="1" applyAlignment="1">
      <alignment horizontal="center"/>
    </xf>
    <xf numFmtId="0" fontId="8" fillId="0" borderId="0" xfId="0" applyFont="1" applyFill="1" applyAlignment="1">
      <alignment/>
    </xf>
    <xf numFmtId="0" fontId="10" fillId="0" borderId="0" xfId="0" applyFont="1" applyFill="1" applyAlignment="1">
      <alignment horizontal="center"/>
    </xf>
    <xf numFmtId="0" fontId="4" fillId="0" borderId="0" xfId="0" applyFont="1" applyFill="1" applyAlignment="1">
      <alignment/>
    </xf>
    <xf numFmtId="0" fontId="8" fillId="33" borderId="10" xfId="62" applyFont="1" applyFill="1" applyBorder="1" applyAlignment="1">
      <alignment horizontal="left" vertical="center" wrapText="1"/>
      <protection/>
    </xf>
    <xf numFmtId="173" fontId="10" fillId="0" borderId="0" xfId="0" applyNumberFormat="1" applyFont="1" applyAlignment="1">
      <alignment/>
    </xf>
    <xf numFmtId="3" fontId="10" fillId="0" borderId="16" xfId="0" applyNumberFormat="1" applyFont="1" applyBorder="1" applyAlignment="1">
      <alignment horizontal="center" vertical="center"/>
    </xf>
    <xf numFmtId="3" fontId="10" fillId="0" borderId="11" xfId="0" applyNumberFormat="1" applyFont="1" applyBorder="1" applyAlignment="1">
      <alignment horizontal="center" vertical="center"/>
    </xf>
    <xf numFmtId="3" fontId="10" fillId="0" borderId="18" xfId="0" applyNumberFormat="1" applyFont="1" applyBorder="1" applyAlignment="1">
      <alignment horizontal="center" vertical="center"/>
    </xf>
    <xf numFmtId="3" fontId="10" fillId="0" borderId="20" xfId="0" applyNumberFormat="1" applyFont="1" applyBorder="1" applyAlignment="1">
      <alignment horizontal="center" vertical="center"/>
    </xf>
    <xf numFmtId="0" fontId="8" fillId="33" borderId="12" xfId="0" applyFont="1" applyFill="1" applyBorder="1" applyAlignment="1">
      <alignment horizontal="center" vertical="center" wrapText="1"/>
    </xf>
    <xf numFmtId="0" fontId="8" fillId="33" borderId="12" xfId="0" applyFont="1" applyFill="1" applyBorder="1" applyAlignment="1">
      <alignment vertical="center" wrapText="1"/>
    </xf>
    <xf numFmtId="2" fontId="8" fillId="33" borderId="12" xfId="0" applyNumberFormat="1" applyFont="1" applyFill="1" applyBorder="1" applyAlignment="1">
      <alignment horizontal="center" vertical="center" wrapText="1"/>
    </xf>
    <xf numFmtId="2" fontId="8" fillId="33" borderId="12" xfId="0" applyNumberFormat="1" applyFont="1" applyFill="1" applyBorder="1" applyAlignment="1">
      <alignment horizontal="center" vertical="center"/>
    </xf>
    <xf numFmtId="164" fontId="8" fillId="0" borderId="12" xfId="42" applyNumberFormat="1" applyFont="1" applyBorder="1" applyAlignment="1">
      <alignment horizontal="right" vertical="center" wrapText="1"/>
    </xf>
    <xf numFmtId="0" fontId="18" fillId="0" borderId="10" xfId="0" applyFont="1" applyBorder="1" applyAlignment="1">
      <alignment vertical="center" wrapText="1"/>
    </xf>
    <xf numFmtId="0" fontId="18" fillId="0" borderId="10" xfId="0" applyFont="1" applyBorder="1" applyAlignment="1">
      <alignment horizontal="center" vertical="center" wrapText="1"/>
    </xf>
    <xf numFmtId="0" fontId="8" fillId="0" borderId="10" xfId="0" applyFont="1" applyBorder="1" applyAlignment="1">
      <alignment horizontal="center"/>
    </xf>
    <xf numFmtId="0" fontId="8" fillId="33" borderId="10" xfId="0" applyFont="1" applyFill="1" applyBorder="1" applyAlignment="1">
      <alignment wrapText="1"/>
    </xf>
    <xf numFmtId="164" fontId="8" fillId="0" borderId="10" xfId="42" applyNumberFormat="1" applyFont="1" applyBorder="1" applyAlignment="1">
      <alignment horizontal="right" wrapText="1"/>
    </xf>
    <xf numFmtId="0" fontId="3" fillId="33" borderId="10" xfId="0" applyFont="1" applyFill="1" applyBorder="1" applyAlignment="1">
      <alignment vertical="center" wrapText="1"/>
    </xf>
    <xf numFmtId="0" fontId="3" fillId="33" borderId="10" xfId="0" applyFont="1" applyFill="1" applyBorder="1" applyAlignment="1">
      <alignment wrapText="1"/>
    </xf>
    <xf numFmtId="0" fontId="8" fillId="33" borderId="10" xfId="0" applyFont="1" applyFill="1" applyBorder="1" applyAlignment="1">
      <alignment horizontal="left" vertical="center" wrapText="1"/>
    </xf>
    <xf numFmtId="0" fontId="8" fillId="33" borderId="14" xfId="0" applyFont="1" applyFill="1" applyBorder="1" applyAlignment="1" quotePrefix="1">
      <alignment horizontal="center" vertical="center" wrapText="1"/>
    </xf>
    <xf numFmtId="0" fontId="8" fillId="33" borderId="14" xfId="0" applyFont="1" applyFill="1" applyBorder="1" applyAlignment="1">
      <alignment horizontal="left" vertical="center" wrapText="1"/>
    </xf>
    <xf numFmtId="2" fontId="8" fillId="33" borderId="14" xfId="0" applyNumberFormat="1" applyFont="1" applyFill="1" applyBorder="1" applyAlignment="1">
      <alignment horizontal="center" vertical="center" wrapText="1"/>
    </xf>
    <xf numFmtId="0" fontId="8" fillId="33" borderId="14" xfId="0" applyFont="1" applyFill="1" applyBorder="1" applyAlignment="1">
      <alignment horizontal="center" vertical="center" wrapText="1"/>
    </xf>
    <xf numFmtId="164" fontId="8" fillId="0" borderId="14" xfId="42" applyNumberFormat="1" applyFont="1" applyBorder="1" applyAlignment="1">
      <alignment horizontal="right" vertical="center" wrapText="1"/>
    </xf>
    <xf numFmtId="0" fontId="8" fillId="0" borderId="0" xfId="58" applyFont="1" applyAlignment="1">
      <alignment horizontal="center"/>
      <protection/>
    </xf>
    <xf numFmtId="0" fontId="8" fillId="0" borderId="0" xfId="58" applyFont="1">
      <alignment/>
      <protection/>
    </xf>
    <xf numFmtId="2" fontId="8" fillId="0" borderId="0" xfId="58" applyNumberFormat="1" applyFont="1">
      <alignment/>
      <protection/>
    </xf>
    <xf numFmtId="3" fontId="8" fillId="0" borderId="0" xfId="58" applyNumberFormat="1" applyFont="1">
      <alignment/>
      <protection/>
    </xf>
    <xf numFmtId="3" fontId="8" fillId="0" borderId="0" xfId="58" applyNumberFormat="1" applyFont="1" applyBorder="1">
      <alignment/>
      <protection/>
    </xf>
    <xf numFmtId="164" fontId="8" fillId="0" borderId="0" xfId="42" applyNumberFormat="1" applyFont="1" applyAlignment="1">
      <alignment/>
    </xf>
    <xf numFmtId="0" fontId="10"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0" xfId="58" applyFont="1" applyAlignment="1">
      <alignment vertical="center"/>
      <protection/>
    </xf>
    <xf numFmtId="0" fontId="5" fillId="0" borderId="0" xfId="58" applyFont="1" applyAlignment="1">
      <alignment vertical="center"/>
      <protection/>
    </xf>
    <xf numFmtId="0" fontId="5" fillId="0" borderId="13" xfId="58" applyFont="1" applyBorder="1" applyAlignment="1">
      <alignment vertical="center"/>
      <protection/>
    </xf>
    <xf numFmtId="3" fontId="8" fillId="0" borderId="10" xfId="0" applyNumberFormat="1" applyFont="1" applyBorder="1" applyAlignment="1">
      <alignment horizontal="right" vertical="center" wrapText="1"/>
    </xf>
    <xf numFmtId="0" fontId="8" fillId="0" borderId="0" xfId="0" applyFont="1" applyAlignment="1">
      <alignment horizontal="left"/>
    </xf>
    <xf numFmtId="3" fontId="4" fillId="0" borderId="0" xfId="0" applyNumberFormat="1" applyFont="1" applyBorder="1" applyAlignment="1">
      <alignment horizontal="center" vertical="center"/>
    </xf>
    <xf numFmtId="3" fontId="4" fillId="0" borderId="0" xfId="0" applyNumberFormat="1" applyFont="1" applyBorder="1" applyAlignment="1">
      <alignment horizontal="left" vertical="center"/>
    </xf>
    <xf numFmtId="2" fontId="8" fillId="33" borderId="10" xfId="0" applyNumberFormat="1" applyFont="1" applyFill="1" applyBorder="1" applyAlignment="1">
      <alignment horizontal="center"/>
    </xf>
    <xf numFmtId="2" fontId="8" fillId="33" borderId="14" xfId="0" applyNumberFormat="1" applyFont="1" applyFill="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19" fillId="0" borderId="18" xfId="0" applyFont="1" applyBorder="1" applyAlignment="1">
      <alignment horizontal="center" vertical="center"/>
    </xf>
    <xf numFmtId="0" fontId="19" fillId="0" borderId="20" xfId="0" applyFont="1" applyBorder="1" applyAlignment="1">
      <alignment horizontal="center" vertical="center"/>
    </xf>
    <xf numFmtId="0" fontId="10" fillId="0" borderId="21" xfId="0" applyFont="1" applyBorder="1" applyAlignment="1">
      <alignment horizontal="center" vertical="center" wrapText="1"/>
    </xf>
    <xf numFmtId="0" fontId="0" fillId="0" borderId="22" xfId="0" applyFont="1" applyBorder="1" applyAlignment="1">
      <alignment horizontal="center" vertical="center"/>
    </xf>
    <xf numFmtId="0" fontId="13" fillId="0" borderId="0" xfId="58" applyFont="1" applyAlignment="1">
      <alignment horizontal="center"/>
      <protection/>
    </xf>
    <xf numFmtId="0" fontId="13" fillId="0" borderId="13" xfId="58" applyFont="1" applyBorder="1" applyAlignment="1">
      <alignment horizontal="center"/>
      <protection/>
    </xf>
    <xf numFmtId="0" fontId="13" fillId="0" borderId="0" xfId="58" applyFont="1" applyAlignment="1">
      <alignment horizontal="center" vertical="center"/>
      <protection/>
    </xf>
    <xf numFmtId="0" fontId="20" fillId="0" borderId="0" xfId="58" applyFont="1" applyAlignment="1">
      <alignment horizontal="center" vertical="center"/>
      <protection/>
    </xf>
    <xf numFmtId="0" fontId="20" fillId="0" borderId="13" xfId="58" applyFont="1" applyBorder="1" applyAlignment="1">
      <alignment horizontal="center" vertical="center"/>
      <protection/>
    </xf>
    <xf numFmtId="0" fontId="8" fillId="33" borderId="10" xfId="62" applyFont="1" applyFill="1" applyBorder="1" applyAlignment="1">
      <alignment horizontal="left" vertical="center" wrapText="1"/>
      <protection/>
    </xf>
    <xf numFmtId="0" fontId="19" fillId="0" borderId="22" xfId="0" applyFont="1" applyBorder="1" applyAlignment="1">
      <alignment horizontal="center" vertical="center" wrapText="1"/>
    </xf>
    <xf numFmtId="0" fontId="19" fillId="0" borderId="22" xfId="0" applyFont="1" applyBorder="1" applyAlignment="1">
      <alignment horizontal="center" vertical="center"/>
    </xf>
    <xf numFmtId="3" fontId="10" fillId="0" borderId="16" xfId="0" applyNumberFormat="1" applyFont="1" applyBorder="1" applyAlignment="1">
      <alignment horizontal="center" vertical="center" wrapText="1"/>
    </xf>
    <xf numFmtId="3" fontId="10" fillId="0" borderId="18" xfId="0" applyNumberFormat="1" applyFont="1" applyBorder="1" applyAlignment="1">
      <alignment horizontal="center" vertical="center" wrapText="1"/>
    </xf>
    <xf numFmtId="3" fontId="10" fillId="0" borderId="20" xfId="0" applyNumberFormat="1" applyFont="1" applyBorder="1" applyAlignment="1">
      <alignment horizontal="center" vertical="center" wrapText="1"/>
    </xf>
    <xf numFmtId="0" fontId="10" fillId="0" borderId="2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Alignment="1">
      <alignment horizontal="center" vertical="center"/>
    </xf>
    <xf numFmtId="0" fontId="10" fillId="0" borderId="13" xfId="0" applyFont="1" applyBorder="1" applyAlignment="1">
      <alignment horizontal="center" vertical="center"/>
    </xf>
    <xf numFmtId="0" fontId="10" fillId="0" borderId="0" xfId="0" applyFont="1" applyAlignment="1">
      <alignment horizontal="center"/>
    </xf>
    <xf numFmtId="0" fontId="10" fillId="0" borderId="13" xfId="0" applyFont="1" applyBorder="1" applyAlignment="1">
      <alignment horizontal="center"/>
    </xf>
    <xf numFmtId="1" fontId="10" fillId="0" borderId="0" xfId="63" applyNumberFormat="1" applyFont="1" applyAlignment="1">
      <alignment horizontal="center" wrapText="1"/>
      <protection/>
    </xf>
    <xf numFmtId="1" fontId="10" fillId="0" borderId="13" xfId="63" applyNumberFormat="1" applyFont="1" applyBorder="1" applyAlignment="1">
      <alignment horizontal="center" wrapText="1"/>
      <protection/>
    </xf>
    <xf numFmtId="0" fontId="13" fillId="0" borderId="0" xfId="60" applyFont="1" applyAlignment="1">
      <alignment horizontal="center" vertical="center" wrapText="1"/>
      <protection/>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10"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10" xfId="0" applyFont="1" applyBorder="1" applyAlignment="1">
      <alignment horizontal="left" vertical="center" wrapText="1"/>
    </xf>
    <xf numFmtId="0" fontId="10" fillId="0" borderId="11" xfId="0" applyFont="1" applyBorder="1" applyAlignment="1">
      <alignment horizontal="center" vertical="center" wrapText="1"/>
    </xf>
    <xf numFmtId="0" fontId="4" fillId="0" borderId="11" xfId="59" applyFont="1" applyFill="1" applyBorder="1" applyAlignment="1">
      <alignment horizontal="center" vertical="center" wrapText="1"/>
      <protection/>
    </xf>
    <xf numFmtId="165" fontId="4" fillId="0" borderId="11" xfId="61" applyNumberFormat="1" applyFont="1" applyFill="1" applyBorder="1" applyAlignment="1">
      <alignment horizontal="center" vertical="center" wrapText="1"/>
      <protection/>
    </xf>
    <xf numFmtId="3" fontId="4" fillId="0" borderId="11" xfId="59" applyNumberFormat="1" applyFont="1" applyFill="1" applyBorder="1" applyAlignment="1">
      <alignment horizontal="center" vertical="center"/>
      <protection/>
    </xf>
    <xf numFmtId="0" fontId="13" fillId="0" borderId="0" xfId="0" applyFont="1" applyAlignment="1">
      <alignment horizontal="center" wrapText="1"/>
    </xf>
    <xf numFmtId="0" fontId="0" fillId="0" borderId="19" xfId="0" applyFont="1" applyBorder="1" applyAlignment="1">
      <alignment horizontal="left" vertical="center" wrapText="1"/>
    </xf>
    <xf numFmtId="0" fontId="8" fillId="0" borderId="14" xfId="0" applyFont="1" applyBorder="1" applyAlignment="1">
      <alignment horizontal="left" vertical="center" wrapText="1"/>
    </xf>
    <xf numFmtId="0" fontId="10" fillId="0" borderId="10" xfId="0" applyNumberFormat="1" applyFont="1" applyBorder="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ng gia dat o thi tran Khanh Vinh" xfId="57"/>
    <cellStyle name="Normal_Bang gia dat o thi tran Ninh Hoa" xfId="58"/>
    <cellStyle name="Normal_Gia dat o cac xa H Dien Khanh" xfId="59"/>
    <cellStyle name="Normal_Gia dat o cac xa H Ninh Hoa" xfId="60"/>
    <cellStyle name="Normal_phu luc 11.1 cac xa TP nha trang" xfId="61"/>
    <cellStyle name="Normal_Phu luc 7 (Van Ninh)" xfId="62"/>
    <cellStyle name="Normal_Thang pho Nha Trang"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O88"/>
  <sheetViews>
    <sheetView tabSelected="1" zoomScalePageLayoutView="0" workbookViewId="0" topLeftCell="A1">
      <selection activeCell="C7" sqref="C7"/>
    </sheetView>
  </sheetViews>
  <sheetFormatPr defaultColWidth="9.33203125" defaultRowHeight="12.75"/>
  <cols>
    <col min="1" max="1" width="5.83203125" style="7" customWidth="1"/>
    <col min="2" max="4" width="23.83203125" style="4" customWidth="1"/>
    <col min="5" max="5" width="8.33203125" style="28" hidden="1" customWidth="1"/>
    <col min="6" max="6" width="7.83203125" style="4" customWidth="1"/>
    <col min="7" max="7" width="7.83203125" style="9" customWidth="1"/>
    <col min="8" max="12" width="11.83203125" style="4" customWidth="1"/>
    <col min="13" max="13" width="12.16015625" style="141" hidden="1" customWidth="1"/>
    <col min="14" max="14" width="0" style="142" hidden="1" customWidth="1"/>
    <col min="15" max="15" width="10.66015625" style="4" hidden="1" customWidth="1"/>
    <col min="16" max="16384" width="9.33203125" style="4" customWidth="1"/>
  </cols>
  <sheetData>
    <row r="1" spans="1:12" ht="18" customHeight="1">
      <c r="A1" s="58" t="s">
        <v>559</v>
      </c>
      <c r="G1" s="188" t="s">
        <v>756</v>
      </c>
      <c r="H1" s="191"/>
      <c r="I1" s="191"/>
      <c r="J1" s="191"/>
      <c r="K1" s="191"/>
      <c r="L1" s="192"/>
    </row>
    <row r="2" spans="1:12" ht="46.5" customHeight="1">
      <c r="A2" s="195" t="s">
        <v>241</v>
      </c>
      <c r="B2" s="195"/>
      <c r="C2" s="195"/>
      <c r="D2" s="195"/>
      <c r="E2" s="195"/>
      <c r="F2" s="196"/>
      <c r="G2" s="177" t="s">
        <v>172</v>
      </c>
      <c r="H2" s="45" t="s">
        <v>138</v>
      </c>
      <c r="I2" s="45" t="s">
        <v>139</v>
      </c>
      <c r="J2" s="45" t="s">
        <v>140</v>
      </c>
      <c r="K2" s="45" t="s">
        <v>141</v>
      </c>
      <c r="L2" s="45" t="s">
        <v>142</v>
      </c>
    </row>
    <row r="3" spans="1:12" ht="18" customHeight="1">
      <c r="A3" s="197" t="s">
        <v>631</v>
      </c>
      <c r="B3" s="198"/>
      <c r="C3" s="198"/>
      <c r="D3" s="198"/>
      <c r="E3" s="198"/>
      <c r="F3" s="199"/>
      <c r="G3" s="178">
        <v>1</v>
      </c>
      <c r="H3" s="120">
        <v>2400000</v>
      </c>
      <c r="I3" s="120">
        <v>1200000</v>
      </c>
      <c r="J3" s="120">
        <v>1000000</v>
      </c>
      <c r="K3" s="120">
        <v>450000</v>
      </c>
      <c r="L3" s="120">
        <v>280000</v>
      </c>
    </row>
    <row r="4" spans="1:12" ht="18" customHeight="1">
      <c r="A4" s="179"/>
      <c r="B4" s="180"/>
      <c r="C4" s="180"/>
      <c r="D4" s="180"/>
      <c r="E4" s="180"/>
      <c r="F4" s="181"/>
      <c r="G4" s="2">
        <v>2</v>
      </c>
      <c r="H4" s="182">
        <v>1500000</v>
      </c>
      <c r="I4" s="182">
        <v>780000</v>
      </c>
      <c r="J4" s="182">
        <v>650000</v>
      </c>
      <c r="K4" s="182">
        <v>300000</v>
      </c>
      <c r="L4" s="182">
        <v>180000</v>
      </c>
    </row>
    <row r="5" spans="3:12" ht="18" customHeight="1">
      <c r="C5" s="4" t="s">
        <v>869</v>
      </c>
      <c r="G5" s="2">
        <v>3</v>
      </c>
      <c r="H5" s="182">
        <v>850000</v>
      </c>
      <c r="I5" s="182">
        <v>516000</v>
      </c>
      <c r="J5" s="182">
        <v>430000</v>
      </c>
      <c r="K5" s="182">
        <v>200000</v>
      </c>
      <c r="L5" s="182">
        <v>150000</v>
      </c>
    </row>
    <row r="6" spans="7:12" ht="18" customHeight="1">
      <c r="G6" s="2">
        <v>4</v>
      </c>
      <c r="H6" s="182">
        <v>500000</v>
      </c>
      <c r="I6" s="182">
        <v>288000</v>
      </c>
      <c r="J6" s="182">
        <v>240000</v>
      </c>
      <c r="K6" s="182">
        <v>160000</v>
      </c>
      <c r="L6" s="182">
        <v>140000</v>
      </c>
    </row>
    <row r="7" spans="1:12" ht="18" customHeight="1">
      <c r="A7" s="183"/>
      <c r="G7" s="106">
        <v>5</v>
      </c>
      <c r="H7" s="121">
        <v>300000</v>
      </c>
      <c r="I7" s="121">
        <v>220000</v>
      </c>
      <c r="J7" s="121">
        <v>160000</v>
      </c>
      <c r="K7" s="121">
        <v>140000</v>
      </c>
      <c r="L7" s="121">
        <v>130000</v>
      </c>
    </row>
    <row r="8" spans="1:7" ht="15.75">
      <c r="A8" s="184" t="s">
        <v>632</v>
      </c>
      <c r="B8" s="185" t="s">
        <v>633</v>
      </c>
      <c r="C8" s="184"/>
      <c r="D8" s="184"/>
      <c r="E8" s="184"/>
      <c r="F8" s="184"/>
      <c r="G8" s="184"/>
    </row>
    <row r="9" spans="1:13" ht="21.75" customHeight="1">
      <c r="A9" s="193" t="s">
        <v>128</v>
      </c>
      <c r="B9" s="193" t="s">
        <v>238</v>
      </c>
      <c r="C9" s="193" t="s">
        <v>239</v>
      </c>
      <c r="D9" s="193" t="s">
        <v>240</v>
      </c>
      <c r="E9" s="193" t="s">
        <v>611</v>
      </c>
      <c r="F9" s="193" t="s">
        <v>172</v>
      </c>
      <c r="G9" s="193" t="s">
        <v>173</v>
      </c>
      <c r="H9" s="188" t="s">
        <v>144</v>
      </c>
      <c r="I9" s="189"/>
      <c r="J9" s="189"/>
      <c r="K9" s="189"/>
      <c r="L9" s="190"/>
      <c r="M9" s="148" t="s">
        <v>612</v>
      </c>
    </row>
    <row r="10" spans="1:12" ht="18.75" customHeight="1">
      <c r="A10" s="202"/>
      <c r="B10" s="194" t="s">
        <v>129</v>
      </c>
      <c r="C10" s="194"/>
      <c r="D10" s="194"/>
      <c r="E10" s="201"/>
      <c r="F10" s="194"/>
      <c r="G10" s="194"/>
      <c r="H10" s="149" t="s">
        <v>138</v>
      </c>
      <c r="I10" s="150" t="s">
        <v>139</v>
      </c>
      <c r="J10" s="151" t="s">
        <v>140</v>
      </c>
      <c r="K10" s="150" t="s">
        <v>141</v>
      </c>
      <c r="L10" s="152" t="s">
        <v>142</v>
      </c>
    </row>
    <row r="11" spans="1:15" s="53" customFormat="1" ht="18" customHeight="1">
      <c r="A11" s="153">
        <v>1</v>
      </c>
      <c r="B11" s="154" t="s">
        <v>175</v>
      </c>
      <c r="C11" s="154" t="s">
        <v>176</v>
      </c>
      <c r="D11" s="154" t="s">
        <v>177</v>
      </c>
      <c r="E11" s="155">
        <v>1</v>
      </c>
      <c r="F11" s="153">
        <v>2</v>
      </c>
      <c r="G11" s="156">
        <v>1</v>
      </c>
      <c r="H11" s="157">
        <f aca="true" t="shared" si="0" ref="H11:H42">G11*E11*VLOOKUP(F11,$G$3:$L$7,2,0)</f>
        <v>1500000</v>
      </c>
      <c r="I11" s="157">
        <f aca="true" t="shared" si="1" ref="I11:I42">G11*E11*VLOOKUP(F11,$G$3:$L$7,3,0)</f>
        <v>780000</v>
      </c>
      <c r="J11" s="157">
        <f aca="true" t="shared" si="2" ref="J11:J42">G11*E11*VLOOKUP(F11,$G$3:$L$7,4,0)</f>
        <v>650000</v>
      </c>
      <c r="K11" s="157">
        <f aca="true" t="shared" si="3" ref="K11:K42">G11*E11*VLOOKUP(F11,$G$3:$L$7,5,0)</f>
        <v>300000</v>
      </c>
      <c r="L11" s="157">
        <f aca="true" t="shared" si="4" ref="L11:L42">G11*E11*VLOOKUP(F11,$G$3:$L$7,6,0)</f>
        <v>180000</v>
      </c>
      <c r="M11" s="113">
        <f aca="true" t="shared" si="5" ref="M11:M42">H11*2.5</f>
        <v>3750000</v>
      </c>
      <c r="N11" s="51">
        <f aca="true" t="shared" si="6" ref="N11:N42">G11*E11</f>
        <v>1</v>
      </c>
      <c r="O11" s="52">
        <v>1800000</v>
      </c>
    </row>
    <row r="12" spans="1:15" s="9" customFormat="1" ht="18" customHeight="1">
      <c r="A12" s="6">
        <v>2</v>
      </c>
      <c r="B12" s="10" t="s">
        <v>178</v>
      </c>
      <c r="C12" s="10" t="s">
        <v>179</v>
      </c>
      <c r="D12" s="10" t="s">
        <v>180</v>
      </c>
      <c r="E12" s="111">
        <v>1</v>
      </c>
      <c r="F12" s="6">
        <v>2</v>
      </c>
      <c r="G12" s="70">
        <v>0.7</v>
      </c>
      <c r="H12" s="112">
        <f t="shared" si="0"/>
        <v>1050000</v>
      </c>
      <c r="I12" s="112">
        <f t="shared" si="1"/>
        <v>546000</v>
      </c>
      <c r="J12" s="112">
        <f t="shared" si="2"/>
        <v>455000</v>
      </c>
      <c r="K12" s="112">
        <f t="shared" si="3"/>
        <v>210000</v>
      </c>
      <c r="L12" s="112">
        <f t="shared" si="4"/>
        <v>125999.99999999999</v>
      </c>
      <c r="M12" s="113">
        <f t="shared" si="5"/>
        <v>2625000</v>
      </c>
      <c r="N12" s="51">
        <f t="shared" si="6"/>
        <v>0.7</v>
      </c>
      <c r="O12" s="52">
        <v>1260000</v>
      </c>
    </row>
    <row r="13" spans="1:15" s="9" customFormat="1" ht="18" customHeight="1">
      <c r="A13" s="122" t="s">
        <v>755</v>
      </c>
      <c r="B13" s="10"/>
      <c r="C13" s="10" t="s">
        <v>180</v>
      </c>
      <c r="D13" s="10" t="s">
        <v>181</v>
      </c>
      <c r="E13" s="111">
        <v>1</v>
      </c>
      <c r="F13" s="6">
        <v>3</v>
      </c>
      <c r="G13" s="70">
        <v>0.7</v>
      </c>
      <c r="H13" s="112">
        <f t="shared" si="0"/>
        <v>595000</v>
      </c>
      <c r="I13" s="112">
        <f t="shared" si="1"/>
        <v>361200</v>
      </c>
      <c r="J13" s="112">
        <f t="shared" si="2"/>
        <v>301000</v>
      </c>
      <c r="K13" s="112">
        <f t="shared" si="3"/>
        <v>140000</v>
      </c>
      <c r="L13" s="112">
        <f t="shared" si="4"/>
        <v>105000</v>
      </c>
      <c r="M13" s="113">
        <f t="shared" si="5"/>
        <v>1487500</v>
      </c>
      <c r="N13" s="51">
        <f t="shared" si="6"/>
        <v>0.7</v>
      </c>
      <c r="O13" s="52">
        <v>714000</v>
      </c>
    </row>
    <row r="14" spans="1:15" s="9" customFormat="1" ht="18" customHeight="1">
      <c r="A14" s="6">
        <v>3</v>
      </c>
      <c r="B14" s="10" t="s">
        <v>182</v>
      </c>
      <c r="C14" s="10" t="s">
        <v>183</v>
      </c>
      <c r="D14" s="10" t="s">
        <v>184</v>
      </c>
      <c r="E14" s="111">
        <v>1</v>
      </c>
      <c r="F14" s="6">
        <v>3</v>
      </c>
      <c r="G14" s="70">
        <v>0.8</v>
      </c>
      <c r="H14" s="112">
        <f t="shared" si="0"/>
        <v>680000</v>
      </c>
      <c r="I14" s="112">
        <f t="shared" si="1"/>
        <v>412800</v>
      </c>
      <c r="J14" s="112">
        <f t="shared" si="2"/>
        <v>344000</v>
      </c>
      <c r="K14" s="112">
        <f t="shared" si="3"/>
        <v>160000</v>
      </c>
      <c r="L14" s="112">
        <f t="shared" si="4"/>
        <v>120000</v>
      </c>
      <c r="M14" s="113">
        <f t="shared" si="5"/>
        <v>1700000</v>
      </c>
      <c r="N14" s="51">
        <f t="shared" si="6"/>
        <v>0.8</v>
      </c>
      <c r="O14" s="52">
        <v>816000</v>
      </c>
    </row>
    <row r="15" spans="1:15" s="9" customFormat="1" ht="30">
      <c r="A15" s="6">
        <v>4</v>
      </c>
      <c r="B15" s="10" t="s">
        <v>185</v>
      </c>
      <c r="C15" s="10" t="s">
        <v>186</v>
      </c>
      <c r="D15" s="10" t="s">
        <v>187</v>
      </c>
      <c r="E15" s="111">
        <v>1</v>
      </c>
      <c r="F15" s="6">
        <v>3</v>
      </c>
      <c r="G15" s="70">
        <v>1</v>
      </c>
      <c r="H15" s="112">
        <f t="shared" si="0"/>
        <v>850000</v>
      </c>
      <c r="I15" s="112">
        <f t="shared" si="1"/>
        <v>516000</v>
      </c>
      <c r="J15" s="112">
        <f t="shared" si="2"/>
        <v>430000</v>
      </c>
      <c r="K15" s="112">
        <f t="shared" si="3"/>
        <v>200000</v>
      </c>
      <c r="L15" s="112">
        <f t="shared" si="4"/>
        <v>150000</v>
      </c>
      <c r="M15" s="113">
        <f t="shared" si="5"/>
        <v>2125000</v>
      </c>
      <c r="N15" s="51">
        <f t="shared" si="6"/>
        <v>1</v>
      </c>
      <c r="O15" s="52">
        <v>1020000</v>
      </c>
    </row>
    <row r="16" spans="1:15" s="9" customFormat="1" ht="45">
      <c r="A16" s="6">
        <v>5</v>
      </c>
      <c r="B16" s="10" t="s">
        <v>188</v>
      </c>
      <c r="C16" s="10" t="s">
        <v>186</v>
      </c>
      <c r="D16" s="10" t="s">
        <v>243</v>
      </c>
      <c r="E16" s="111">
        <v>1</v>
      </c>
      <c r="F16" s="6">
        <v>3</v>
      </c>
      <c r="G16" s="70">
        <v>1</v>
      </c>
      <c r="H16" s="112">
        <f t="shared" si="0"/>
        <v>850000</v>
      </c>
      <c r="I16" s="112">
        <f t="shared" si="1"/>
        <v>516000</v>
      </c>
      <c r="J16" s="112">
        <f t="shared" si="2"/>
        <v>430000</v>
      </c>
      <c r="K16" s="112">
        <f t="shared" si="3"/>
        <v>200000</v>
      </c>
      <c r="L16" s="112">
        <f t="shared" si="4"/>
        <v>150000</v>
      </c>
      <c r="M16" s="113">
        <f t="shared" si="5"/>
        <v>2125000</v>
      </c>
      <c r="N16" s="51">
        <f t="shared" si="6"/>
        <v>1</v>
      </c>
      <c r="O16" s="52">
        <v>1020000</v>
      </c>
    </row>
    <row r="17" spans="1:15" s="9" customFormat="1" ht="18" customHeight="1">
      <c r="A17" s="6">
        <v>6</v>
      </c>
      <c r="B17" s="10" t="s">
        <v>215</v>
      </c>
      <c r="C17" s="10" t="s">
        <v>179</v>
      </c>
      <c r="D17" s="10" t="s">
        <v>180</v>
      </c>
      <c r="E17" s="111">
        <v>1</v>
      </c>
      <c r="F17" s="6">
        <v>2</v>
      </c>
      <c r="G17" s="70">
        <v>1</v>
      </c>
      <c r="H17" s="112">
        <f t="shared" si="0"/>
        <v>1500000</v>
      </c>
      <c r="I17" s="112">
        <f t="shared" si="1"/>
        <v>780000</v>
      </c>
      <c r="J17" s="112">
        <f t="shared" si="2"/>
        <v>650000</v>
      </c>
      <c r="K17" s="112">
        <f t="shared" si="3"/>
        <v>300000</v>
      </c>
      <c r="L17" s="112">
        <f t="shared" si="4"/>
        <v>180000</v>
      </c>
      <c r="M17" s="113">
        <f t="shared" si="5"/>
        <v>3750000</v>
      </c>
      <c r="N17" s="51">
        <f t="shared" si="6"/>
        <v>1</v>
      </c>
      <c r="O17" s="52">
        <v>1800000</v>
      </c>
    </row>
    <row r="18" spans="1:15" s="9" customFormat="1" ht="18" customHeight="1">
      <c r="A18" s="6"/>
      <c r="B18" s="10"/>
      <c r="C18" s="10" t="s">
        <v>180</v>
      </c>
      <c r="D18" s="10" t="s">
        <v>181</v>
      </c>
      <c r="E18" s="111">
        <v>1</v>
      </c>
      <c r="F18" s="6">
        <v>5</v>
      </c>
      <c r="G18" s="70">
        <v>1</v>
      </c>
      <c r="H18" s="112">
        <f t="shared" si="0"/>
        <v>300000</v>
      </c>
      <c r="I18" s="112">
        <f t="shared" si="1"/>
        <v>220000</v>
      </c>
      <c r="J18" s="112">
        <f t="shared" si="2"/>
        <v>160000</v>
      </c>
      <c r="K18" s="112">
        <f t="shared" si="3"/>
        <v>140000</v>
      </c>
      <c r="L18" s="112">
        <f t="shared" si="4"/>
        <v>130000</v>
      </c>
      <c r="M18" s="113">
        <f t="shared" si="5"/>
        <v>750000</v>
      </c>
      <c r="N18" s="51">
        <f t="shared" si="6"/>
        <v>1</v>
      </c>
      <c r="O18" s="52">
        <v>500000</v>
      </c>
    </row>
    <row r="19" spans="1:15" s="9" customFormat="1" ht="18" customHeight="1">
      <c r="A19" s="6">
        <v>7</v>
      </c>
      <c r="B19" s="10" t="s">
        <v>189</v>
      </c>
      <c r="C19" s="10" t="s">
        <v>190</v>
      </c>
      <c r="D19" s="10" t="s">
        <v>183</v>
      </c>
      <c r="E19" s="111">
        <v>1</v>
      </c>
      <c r="F19" s="6">
        <v>2</v>
      </c>
      <c r="G19" s="70">
        <v>0.75</v>
      </c>
      <c r="H19" s="112">
        <f t="shared" si="0"/>
        <v>1125000</v>
      </c>
      <c r="I19" s="112">
        <f t="shared" si="1"/>
        <v>585000</v>
      </c>
      <c r="J19" s="112">
        <f t="shared" si="2"/>
        <v>487500</v>
      </c>
      <c r="K19" s="112">
        <f t="shared" si="3"/>
        <v>225000</v>
      </c>
      <c r="L19" s="112">
        <f t="shared" si="4"/>
        <v>135000</v>
      </c>
      <c r="M19" s="113">
        <f t="shared" si="5"/>
        <v>2812500</v>
      </c>
      <c r="N19" s="51">
        <f t="shared" si="6"/>
        <v>0.75</v>
      </c>
      <c r="O19" s="52">
        <v>1350000</v>
      </c>
    </row>
    <row r="20" spans="1:15" s="9" customFormat="1" ht="18" customHeight="1">
      <c r="A20" s="2">
        <v>8</v>
      </c>
      <c r="B20" s="1" t="s">
        <v>183</v>
      </c>
      <c r="C20" s="1" t="s">
        <v>191</v>
      </c>
      <c r="D20" s="1" t="s">
        <v>192</v>
      </c>
      <c r="E20" s="111">
        <v>1</v>
      </c>
      <c r="F20" s="2">
        <v>2</v>
      </c>
      <c r="G20" s="69">
        <v>0.8</v>
      </c>
      <c r="H20" s="112">
        <f t="shared" si="0"/>
        <v>1200000</v>
      </c>
      <c r="I20" s="112">
        <f t="shared" si="1"/>
        <v>624000</v>
      </c>
      <c r="J20" s="112">
        <f t="shared" si="2"/>
        <v>520000</v>
      </c>
      <c r="K20" s="112">
        <f t="shared" si="3"/>
        <v>240000</v>
      </c>
      <c r="L20" s="112">
        <f t="shared" si="4"/>
        <v>144000</v>
      </c>
      <c r="M20" s="113">
        <f t="shared" si="5"/>
        <v>3000000</v>
      </c>
      <c r="N20" s="51">
        <f t="shared" si="6"/>
        <v>0.8</v>
      </c>
      <c r="O20" s="52">
        <v>1020000</v>
      </c>
    </row>
    <row r="21" spans="1:15" s="9" customFormat="1" ht="18" customHeight="1">
      <c r="A21" s="122" t="s">
        <v>755</v>
      </c>
      <c r="B21" s="158"/>
      <c r="C21" s="1" t="s">
        <v>192</v>
      </c>
      <c r="D21" s="1" t="s">
        <v>193</v>
      </c>
      <c r="E21" s="111">
        <v>1</v>
      </c>
      <c r="F21" s="2">
        <v>1</v>
      </c>
      <c r="G21" s="69">
        <v>0.8</v>
      </c>
      <c r="H21" s="112">
        <f t="shared" si="0"/>
        <v>1920000</v>
      </c>
      <c r="I21" s="112">
        <f t="shared" si="1"/>
        <v>960000</v>
      </c>
      <c r="J21" s="112">
        <f t="shared" si="2"/>
        <v>800000</v>
      </c>
      <c r="K21" s="112">
        <f t="shared" si="3"/>
        <v>360000</v>
      </c>
      <c r="L21" s="112">
        <f t="shared" si="4"/>
        <v>224000</v>
      </c>
      <c r="M21" s="113">
        <f t="shared" si="5"/>
        <v>4800000</v>
      </c>
      <c r="N21" s="51">
        <f t="shared" si="6"/>
        <v>0.8</v>
      </c>
      <c r="O21" s="52">
        <v>1440000</v>
      </c>
    </row>
    <row r="22" spans="1:15" s="9" customFormat="1" ht="18" customHeight="1">
      <c r="A22" s="122" t="s">
        <v>755</v>
      </c>
      <c r="B22" s="159"/>
      <c r="C22" s="1" t="s">
        <v>193</v>
      </c>
      <c r="D22" s="1" t="s">
        <v>194</v>
      </c>
      <c r="E22" s="111">
        <v>1</v>
      </c>
      <c r="F22" s="2">
        <v>1</v>
      </c>
      <c r="G22" s="69">
        <v>1</v>
      </c>
      <c r="H22" s="112">
        <f t="shared" si="0"/>
        <v>2400000</v>
      </c>
      <c r="I22" s="112">
        <f t="shared" si="1"/>
        <v>1200000</v>
      </c>
      <c r="J22" s="112">
        <f t="shared" si="2"/>
        <v>1000000</v>
      </c>
      <c r="K22" s="112">
        <f t="shared" si="3"/>
        <v>450000</v>
      </c>
      <c r="L22" s="112">
        <f t="shared" si="4"/>
        <v>280000</v>
      </c>
      <c r="M22" s="113">
        <f t="shared" si="5"/>
        <v>6000000</v>
      </c>
      <c r="N22" s="51">
        <f t="shared" si="6"/>
        <v>1</v>
      </c>
      <c r="O22" s="52">
        <v>2304000</v>
      </c>
    </row>
    <row r="23" spans="1:15" s="9" customFormat="1" ht="39.75" customHeight="1">
      <c r="A23" s="6">
        <v>9</v>
      </c>
      <c r="B23" s="10" t="s">
        <v>195</v>
      </c>
      <c r="C23" s="10" t="s">
        <v>183</v>
      </c>
      <c r="D23" s="10" t="s">
        <v>196</v>
      </c>
      <c r="E23" s="111">
        <v>1</v>
      </c>
      <c r="F23" s="6">
        <v>2</v>
      </c>
      <c r="G23" s="70">
        <v>0.7</v>
      </c>
      <c r="H23" s="112">
        <f t="shared" si="0"/>
        <v>1050000</v>
      </c>
      <c r="I23" s="112">
        <f t="shared" si="1"/>
        <v>546000</v>
      </c>
      <c r="J23" s="112">
        <f t="shared" si="2"/>
        <v>455000</v>
      </c>
      <c r="K23" s="112">
        <f t="shared" si="3"/>
        <v>210000</v>
      </c>
      <c r="L23" s="112">
        <f t="shared" si="4"/>
        <v>125999.99999999999</v>
      </c>
      <c r="M23" s="113">
        <f t="shared" si="5"/>
        <v>2625000</v>
      </c>
      <c r="N23" s="51">
        <f t="shared" si="6"/>
        <v>0.7</v>
      </c>
      <c r="O23" s="52">
        <v>1260000</v>
      </c>
    </row>
    <row r="24" spans="1:15" s="9" customFormat="1" ht="18" customHeight="1">
      <c r="A24" s="2">
        <v>10</v>
      </c>
      <c r="B24" s="1" t="s">
        <v>197</v>
      </c>
      <c r="C24" s="10" t="s">
        <v>183</v>
      </c>
      <c r="D24" s="10" t="s">
        <v>179</v>
      </c>
      <c r="E24" s="111">
        <v>1</v>
      </c>
      <c r="F24" s="2">
        <v>1</v>
      </c>
      <c r="G24" s="69">
        <v>1</v>
      </c>
      <c r="H24" s="112">
        <f t="shared" si="0"/>
        <v>2400000</v>
      </c>
      <c r="I24" s="112">
        <f t="shared" si="1"/>
        <v>1200000</v>
      </c>
      <c r="J24" s="112">
        <f t="shared" si="2"/>
        <v>1000000</v>
      </c>
      <c r="K24" s="112">
        <f t="shared" si="3"/>
        <v>450000</v>
      </c>
      <c r="L24" s="112">
        <f t="shared" si="4"/>
        <v>280000</v>
      </c>
      <c r="M24" s="113">
        <f t="shared" si="5"/>
        <v>6000000</v>
      </c>
      <c r="N24" s="51">
        <f t="shared" si="6"/>
        <v>1</v>
      </c>
      <c r="O24" s="52">
        <v>2736000</v>
      </c>
    </row>
    <row r="25" spans="1:15" s="9" customFormat="1" ht="45">
      <c r="A25" s="122" t="s">
        <v>755</v>
      </c>
      <c r="B25" s="1"/>
      <c r="C25" s="10" t="s">
        <v>179</v>
      </c>
      <c r="D25" s="10" t="s">
        <v>244</v>
      </c>
      <c r="E25" s="111">
        <v>1</v>
      </c>
      <c r="F25" s="6">
        <v>1</v>
      </c>
      <c r="G25" s="70">
        <v>0.7</v>
      </c>
      <c r="H25" s="112">
        <f t="shared" si="0"/>
        <v>1680000</v>
      </c>
      <c r="I25" s="112">
        <f t="shared" si="1"/>
        <v>840000</v>
      </c>
      <c r="J25" s="112">
        <f t="shared" si="2"/>
        <v>700000</v>
      </c>
      <c r="K25" s="112">
        <f t="shared" si="3"/>
        <v>315000</v>
      </c>
      <c r="L25" s="112">
        <f t="shared" si="4"/>
        <v>196000</v>
      </c>
      <c r="M25" s="113">
        <f t="shared" si="5"/>
        <v>4200000</v>
      </c>
      <c r="N25" s="51">
        <f t="shared" si="6"/>
        <v>0.7</v>
      </c>
      <c r="O25" s="52">
        <v>2016000</v>
      </c>
    </row>
    <row r="26" spans="1:15" s="9" customFormat="1" ht="18" customHeight="1">
      <c r="A26" s="6">
        <v>11</v>
      </c>
      <c r="B26" s="10" t="s">
        <v>198</v>
      </c>
      <c r="C26" s="10" t="s">
        <v>197</v>
      </c>
      <c r="D26" s="10" t="s">
        <v>199</v>
      </c>
      <c r="E26" s="111">
        <v>1</v>
      </c>
      <c r="F26" s="6">
        <v>5</v>
      </c>
      <c r="G26" s="70">
        <v>0.8</v>
      </c>
      <c r="H26" s="112">
        <f t="shared" si="0"/>
        <v>240000</v>
      </c>
      <c r="I26" s="112">
        <f t="shared" si="1"/>
        <v>176000</v>
      </c>
      <c r="J26" s="112">
        <f t="shared" si="2"/>
        <v>128000</v>
      </c>
      <c r="K26" s="112">
        <f t="shared" si="3"/>
        <v>112000</v>
      </c>
      <c r="L26" s="112">
        <f t="shared" si="4"/>
        <v>104000</v>
      </c>
      <c r="M26" s="113">
        <f t="shared" si="5"/>
        <v>600000</v>
      </c>
      <c r="N26" s="51">
        <f t="shared" si="6"/>
        <v>0.8</v>
      </c>
      <c r="O26" s="52">
        <v>350000</v>
      </c>
    </row>
    <row r="27" spans="1:15" s="9" customFormat="1" ht="18" customHeight="1">
      <c r="A27" s="6">
        <v>12</v>
      </c>
      <c r="B27" s="10" t="s">
        <v>200</v>
      </c>
      <c r="C27" s="10" t="s">
        <v>186</v>
      </c>
      <c r="D27" s="10" t="s">
        <v>181</v>
      </c>
      <c r="E27" s="111">
        <v>1</v>
      </c>
      <c r="F27" s="6">
        <v>3</v>
      </c>
      <c r="G27" s="70">
        <v>1</v>
      </c>
      <c r="H27" s="112">
        <f t="shared" si="0"/>
        <v>850000</v>
      </c>
      <c r="I27" s="112">
        <f t="shared" si="1"/>
        <v>516000</v>
      </c>
      <c r="J27" s="112">
        <f t="shared" si="2"/>
        <v>430000</v>
      </c>
      <c r="K27" s="112">
        <f t="shared" si="3"/>
        <v>200000</v>
      </c>
      <c r="L27" s="112">
        <f t="shared" si="4"/>
        <v>150000</v>
      </c>
      <c r="M27" s="113">
        <f t="shared" si="5"/>
        <v>2125000</v>
      </c>
      <c r="N27" s="51">
        <f t="shared" si="6"/>
        <v>1</v>
      </c>
      <c r="O27" s="52">
        <v>1020000</v>
      </c>
    </row>
    <row r="28" spans="1:15" s="9" customFormat="1" ht="30">
      <c r="A28" s="122" t="s">
        <v>755</v>
      </c>
      <c r="B28" s="10"/>
      <c r="C28" s="10" t="s">
        <v>186</v>
      </c>
      <c r="D28" s="10" t="s">
        <v>201</v>
      </c>
      <c r="E28" s="111">
        <v>1</v>
      </c>
      <c r="F28" s="6">
        <v>4</v>
      </c>
      <c r="G28" s="70">
        <v>1</v>
      </c>
      <c r="H28" s="112">
        <f t="shared" si="0"/>
        <v>500000</v>
      </c>
      <c r="I28" s="112">
        <f t="shared" si="1"/>
        <v>288000</v>
      </c>
      <c r="J28" s="112">
        <f t="shared" si="2"/>
        <v>240000</v>
      </c>
      <c r="K28" s="112">
        <f t="shared" si="3"/>
        <v>160000</v>
      </c>
      <c r="L28" s="112">
        <f t="shared" si="4"/>
        <v>140000</v>
      </c>
      <c r="M28" s="113">
        <f t="shared" si="5"/>
        <v>1250000</v>
      </c>
      <c r="N28" s="51">
        <f t="shared" si="6"/>
        <v>1</v>
      </c>
      <c r="O28" s="52">
        <v>600000</v>
      </c>
    </row>
    <row r="29" spans="1:15" s="9" customFormat="1" ht="18" customHeight="1">
      <c r="A29" s="6">
        <v>13</v>
      </c>
      <c r="B29" s="10" t="s">
        <v>202</v>
      </c>
      <c r="C29" s="10" t="s">
        <v>203</v>
      </c>
      <c r="D29" s="10" t="s">
        <v>181</v>
      </c>
      <c r="E29" s="111">
        <v>1</v>
      </c>
      <c r="F29" s="6">
        <v>2</v>
      </c>
      <c r="G29" s="70">
        <v>0.7</v>
      </c>
      <c r="H29" s="112">
        <f t="shared" si="0"/>
        <v>1050000</v>
      </c>
      <c r="I29" s="112">
        <f t="shared" si="1"/>
        <v>546000</v>
      </c>
      <c r="J29" s="112">
        <f t="shared" si="2"/>
        <v>455000</v>
      </c>
      <c r="K29" s="112">
        <f t="shared" si="3"/>
        <v>210000</v>
      </c>
      <c r="L29" s="112">
        <f t="shared" si="4"/>
        <v>125999.99999999999</v>
      </c>
      <c r="M29" s="113">
        <f t="shared" si="5"/>
        <v>2625000</v>
      </c>
      <c r="N29" s="51">
        <f t="shared" si="6"/>
        <v>0.7</v>
      </c>
      <c r="O29" s="52">
        <v>1260000</v>
      </c>
    </row>
    <row r="30" spans="1:15" s="9" customFormat="1" ht="18" customHeight="1">
      <c r="A30" s="125">
        <v>14</v>
      </c>
      <c r="B30" s="10" t="s">
        <v>204</v>
      </c>
      <c r="C30" s="10" t="s">
        <v>205</v>
      </c>
      <c r="D30" s="10" t="s">
        <v>206</v>
      </c>
      <c r="E30" s="111">
        <v>1</v>
      </c>
      <c r="F30" s="6">
        <v>5</v>
      </c>
      <c r="G30" s="70">
        <v>0.8</v>
      </c>
      <c r="H30" s="112">
        <f t="shared" si="0"/>
        <v>240000</v>
      </c>
      <c r="I30" s="112">
        <f t="shared" si="1"/>
        <v>176000</v>
      </c>
      <c r="J30" s="112">
        <f t="shared" si="2"/>
        <v>128000</v>
      </c>
      <c r="K30" s="112">
        <f t="shared" si="3"/>
        <v>112000</v>
      </c>
      <c r="L30" s="112">
        <f t="shared" si="4"/>
        <v>104000</v>
      </c>
      <c r="M30" s="113">
        <f t="shared" si="5"/>
        <v>600000</v>
      </c>
      <c r="N30" s="51">
        <f t="shared" si="6"/>
        <v>0.8</v>
      </c>
      <c r="O30" s="52">
        <v>400000</v>
      </c>
    </row>
    <row r="31" spans="1:15" s="9" customFormat="1" ht="45">
      <c r="A31" s="6">
        <v>15</v>
      </c>
      <c r="B31" s="10" t="s">
        <v>207</v>
      </c>
      <c r="C31" s="10" t="s">
        <v>208</v>
      </c>
      <c r="D31" s="10" t="s">
        <v>209</v>
      </c>
      <c r="E31" s="111">
        <v>1</v>
      </c>
      <c r="F31" s="6">
        <v>3</v>
      </c>
      <c r="G31" s="111">
        <v>0.8</v>
      </c>
      <c r="H31" s="112">
        <f t="shared" si="0"/>
        <v>680000</v>
      </c>
      <c r="I31" s="112">
        <f t="shared" si="1"/>
        <v>412800</v>
      </c>
      <c r="J31" s="112">
        <f t="shared" si="2"/>
        <v>344000</v>
      </c>
      <c r="K31" s="112">
        <f t="shared" si="3"/>
        <v>160000</v>
      </c>
      <c r="L31" s="112">
        <f t="shared" si="4"/>
        <v>120000</v>
      </c>
      <c r="M31" s="113">
        <f t="shared" si="5"/>
        <v>1700000</v>
      </c>
      <c r="N31" s="51">
        <f t="shared" si="6"/>
        <v>0.8</v>
      </c>
      <c r="O31" s="52">
        <v>816000</v>
      </c>
    </row>
    <row r="32" spans="1:15" s="9" customFormat="1" ht="18" customHeight="1">
      <c r="A32" s="122" t="s">
        <v>755</v>
      </c>
      <c r="B32" s="126"/>
      <c r="C32" s="10" t="s">
        <v>185</v>
      </c>
      <c r="D32" s="10" t="s">
        <v>210</v>
      </c>
      <c r="E32" s="111">
        <v>1</v>
      </c>
      <c r="F32" s="6">
        <v>3</v>
      </c>
      <c r="G32" s="111">
        <v>0.7</v>
      </c>
      <c r="H32" s="112">
        <f t="shared" si="0"/>
        <v>595000</v>
      </c>
      <c r="I32" s="112">
        <f t="shared" si="1"/>
        <v>361200</v>
      </c>
      <c r="J32" s="112">
        <f t="shared" si="2"/>
        <v>301000</v>
      </c>
      <c r="K32" s="112">
        <f t="shared" si="3"/>
        <v>140000</v>
      </c>
      <c r="L32" s="112">
        <f t="shared" si="4"/>
        <v>105000</v>
      </c>
      <c r="M32" s="113">
        <f t="shared" si="5"/>
        <v>1487500</v>
      </c>
      <c r="N32" s="51">
        <f t="shared" si="6"/>
        <v>0.7</v>
      </c>
      <c r="O32" s="52">
        <v>714000</v>
      </c>
    </row>
    <row r="33" spans="1:15" s="9" customFormat="1" ht="18" customHeight="1">
      <c r="A33" s="6">
        <v>16</v>
      </c>
      <c r="B33" s="10" t="s">
        <v>211</v>
      </c>
      <c r="C33" s="10" t="s">
        <v>186</v>
      </c>
      <c r="D33" s="10" t="s">
        <v>212</v>
      </c>
      <c r="E33" s="111">
        <v>1</v>
      </c>
      <c r="F33" s="6">
        <v>3</v>
      </c>
      <c r="G33" s="70">
        <v>0.85</v>
      </c>
      <c r="H33" s="112">
        <f t="shared" si="0"/>
        <v>722500</v>
      </c>
      <c r="I33" s="112">
        <f t="shared" si="1"/>
        <v>438600</v>
      </c>
      <c r="J33" s="112">
        <f t="shared" si="2"/>
        <v>365500</v>
      </c>
      <c r="K33" s="112">
        <f t="shared" si="3"/>
        <v>170000</v>
      </c>
      <c r="L33" s="112">
        <f t="shared" si="4"/>
        <v>127500</v>
      </c>
      <c r="M33" s="113">
        <f t="shared" si="5"/>
        <v>1806250</v>
      </c>
      <c r="N33" s="51">
        <f t="shared" si="6"/>
        <v>0.85</v>
      </c>
      <c r="O33" s="52">
        <v>867000</v>
      </c>
    </row>
    <row r="34" spans="1:15" s="9" customFormat="1" ht="18" customHeight="1">
      <c r="A34" s="6">
        <v>17</v>
      </c>
      <c r="B34" s="10" t="s">
        <v>213</v>
      </c>
      <c r="C34" s="10" t="s">
        <v>203</v>
      </c>
      <c r="D34" s="10" t="s">
        <v>214</v>
      </c>
      <c r="E34" s="111">
        <v>1</v>
      </c>
      <c r="F34" s="6">
        <v>5</v>
      </c>
      <c r="G34" s="70">
        <v>0.8</v>
      </c>
      <c r="H34" s="112">
        <f t="shared" si="0"/>
        <v>240000</v>
      </c>
      <c r="I34" s="112">
        <f t="shared" si="1"/>
        <v>176000</v>
      </c>
      <c r="J34" s="112">
        <f t="shared" si="2"/>
        <v>128000</v>
      </c>
      <c r="K34" s="112">
        <f t="shared" si="3"/>
        <v>112000</v>
      </c>
      <c r="L34" s="112">
        <f t="shared" si="4"/>
        <v>104000</v>
      </c>
      <c r="M34" s="113">
        <f t="shared" si="5"/>
        <v>600000</v>
      </c>
      <c r="N34" s="51">
        <f t="shared" si="6"/>
        <v>0.8</v>
      </c>
      <c r="O34" s="52">
        <v>240000</v>
      </c>
    </row>
    <row r="35" spans="1:15" s="9" customFormat="1" ht="18" customHeight="1">
      <c r="A35" s="6">
        <v>18</v>
      </c>
      <c r="B35" s="10" t="s">
        <v>180</v>
      </c>
      <c r="C35" s="10" t="s">
        <v>197</v>
      </c>
      <c r="D35" s="10" t="s">
        <v>215</v>
      </c>
      <c r="E35" s="111">
        <v>1</v>
      </c>
      <c r="F35" s="6">
        <v>3</v>
      </c>
      <c r="G35" s="70">
        <v>0.85</v>
      </c>
      <c r="H35" s="112">
        <f t="shared" si="0"/>
        <v>722500</v>
      </c>
      <c r="I35" s="112">
        <f t="shared" si="1"/>
        <v>438600</v>
      </c>
      <c r="J35" s="112">
        <f t="shared" si="2"/>
        <v>365500</v>
      </c>
      <c r="K35" s="112">
        <f t="shared" si="3"/>
        <v>170000</v>
      </c>
      <c r="L35" s="112">
        <f t="shared" si="4"/>
        <v>127500</v>
      </c>
      <c r="M35" s="113">
        <f t="shared" si="5"/>
        <v>1806250</v>
      </c>
      <c r="N35" s="51">
        <f t="shared" si="6"/>
        <v>0.85</v>
      </c>
      <c r="O35" s="52">
        <v>867000</v>
      </c>
    </row>
    <row r="36" spans="1:15" s="9" customFormat="1" ht="15">
      <c r="A36" s="122" t="s">
        <v>755</v>
      </c>
      <c r="B36" s="10"/>
      <c r="C36" s="10" t="s">
        <v>215</v>
      </c>
      <c r="D36" s="10" t="s">
        <v>202</v>
      </c>
      <c r="E36" s="111">
        <v>1</v>
      </c>
      <c r="F36" s="6">
        <v>2</v>
      </c>
      <c r="G36" s="70">
        <v>0.8</v>
      </c>
      <c r="H36" s="112">
        <f t="shared" si="0"/>
        <v>1200000</v>
      </c>
      <c r="I36" s="112">
        <f t="shared" si="1"/>
        <v>624000</v>
      </c>
      <c r="J36" s="112">
        <f t="shared" si="2"/>
        <v>520000</v>
      </c>
      <c r="K36" s="112">
        <f t="shared" si="3"/>
        <v>240000</v>
      </c>
      <c r="L36" s="112">
        <f t="shared" si="4"/>
        <v>144000</v>
      </c>
      <c r="M36" s="113">
        <f t="shared" si="5"/>
        <v>3000000</v>
      </c>
      <c r="N36" s="51">
        <f t="shared" si="6"/>
        <v>0.8</v>
      </c>
      <c r="O36" s="52">
        <v>1440000</v>
      </c>
    </row>
    <row r="37" spans="1:15" s="9" customFormat="1" ht="15">
      <c r="A37" s="122" t="s">
        <v>755</v>
      </c>
      <c r="B37" s="10"/>
      <c r="C37" s="10" t="s">
        <v>202</v>
      </c>
      <c r="D37" s="10" t="s">
        <v>200</v>
      </c>
      <c r="E37" s="111">
        <v>1</v>
      </c>
      <c r="F37" s="123">
        <v>2</v>
      </c>
      <c r="G37" s="124">
        <v>0.8</v>
      </c>
      <c r="H37" s="112">
        <f t="shared" si="0"/>
        <v>1200000</v>
      </c>
      <c r="I37" s="112">
        <f t="shared" si="1"/>
        <v>624000</v>
      </c>
      <c r="J37" s="112">
        <f t="shared" si="2"/>
        <v>520000</v>
      </c>
      <c r="K37" s="112">
        <f t="shared" si="3"/>
        <v>240000</v>
      </c>
      <c r="L37" s="112">
        <f t="shared" si="4"/>
        <v>144000</v>
      </c>
      <c r="M37" s="113">
        <f t="shared" si="5"/>
        <v>3000000</v>
      </c>
      <c r="N37" s="51">
        <f t="shared" si="6"/>
        <v>0.8</v>
      </c>
      <c r="O37" s="52">
        <v>1440000</v>
      </c>
    </row>
    <row r="38" spans="1:15" s="9" customFormat="1" ht="15">
      <c r="A38" s="122" t="s">
        <v>755</v>
      </c>
      <c r="B38" s="10"/>
      <c r="C38" s="10" t="s">
        <v>200</v>
      </c>
      <c r="D38" s="10" t="s">
        <v>130</v>
      </c>
      <c r="E38" s="111">
        <v>1</v>
      </c>
      <c r="F38" s="6">
        <v>2</v>
      </c>
      <c r="G38" s="70">
        <v>0.8</v>
      </c>
      <c r="H38" s="112">
        <f t="shared" si="0"/>
        <v>1200000</v>
      </c>
      <c r="I38" s="112">
        <f t="shared" si="1"/>
        <v>624000</v>
      </c>
      <c r="J38" s="112">
        <f t="shared" si="2"/>
        <v>520000</v>
      </c>
      <c r="K38" s="112">
        <f t="shared" si="3"/>
        <v>240000</v>
      </c>
      <c r="L38" s="112">
        <f t="shared" si="4"/>
        <v>144000</v>
      </c>
      <c r="M38" s="113">
        <f t="shared" si="5"/>
        <v>3000000</v>
      </c>
      <c r="N38" s="51">
        <f t="shared" si="6"/>
        <v>0.8</v>
      </c>
      <c r="O38" s="52">
        <v>867000</v>
      </c>
    </row>
    <row r="39" spans="1:15" s="9" customFormat="1" ht="18" customHeight="1">
      <c r="A39" s="6">
        <v>19</v>
      </c>
      <c r="B39" s="10" t="s">
        <v>206</v>
      </c>
      <c r="C39" s="10" t="s">
        <v>181</v>
      </c>
      <c r="D39" s="10" t="s">
        <v>216</v>
      </c>
      <c r="E39" s="111">
        <v>1</v>
      </c>
      <c r="F39" s="6">
        <v>3</v>
      </c>
      <c r="G39" s="70">
        <v>0.85</v>
      </c>
      <c r="H39" s="112">
        <f t="shared" si="0"/>
        <v>722500</v>
      </c>
      <c r="I39" s="112">
        <f t="shared" si="1"/>
        <v>438600</v>
      </c>
      <c r="J39" s="112">
        <f t="shared" si="2"/>
        <v>365500</v>
      </c>
      <c r="K39" s="112">
        <f t="shared" si="3"/>
        <v>170000</v>
      </c>
      <c r="L39" s="112">
        <f t="shared" si="4"/>
        <v>127500</v>
      </c>
      <c r="M39" s="113">
        <f t="shared" si="5"/>
        <v>1806250</v>
      </c>
      <c r="N39" s="51">
        <f t="shared" si="6"/>
        <v>0.85</v>
      </c>
      <c r="O39" s="52">
        <v>867000</v>
      </c>
    </row>
    <row r="40" spans="1:15" s="9" customFormat="1" ht="18" customHeight="1">
      <c r="A40" s="6">
        <v>20</v>
      </c>
      <c r="B40" s="10" t="s">
        <v>192</v>
      </c>
      <c r="C40" s="10" t="s">
        <v>186</v>
      </c>
      <c r="D40" s="10" t="s">
        <v>181</v>
      </c>
      <c r="E40" s="111">
        <v>1</v>
      </c>
      <c r="F40" s="6">
        <v>2</v>
      </c>
      <c r="G40" s="70">
        <v>0.7</v>
      </c>
      <c r="H40" s="112">
        <f t="shared" si="0"/>
        <v>1050000</v>
      </c>
      <c r="I40" s="112">
        <f t="shared" si="1"/>
        <v>546000</v>
      </c>
      <c r="J40" s="112">
        <f t="shared" si="2"/>
        <v>455000</v>
      </c>
      <c r="K40" s="112">
        <f t="shared" si="3"/>
        <v>210000</v>
      </c>
      <c r="L40" s="112">
        <f t="shared" si="4"/>
        <v>125999.99999999999</v>
      </c>
      <c r="M40" s="113">
        <f t="shared" si="5"/>
        <v>2625000</v>
      </c>
      <c r="N40" s="51">
        <f t="shared" si="6"/>
        <v>0.7</v>
      </c>
      <c r="O40" s="52">
        <v>1260000</v>
      </c>
    </row>
    <row r="41" spans="1:15" s="9" customFormat="1" ht="30">
      <c r="A41" s="6">
        <v>21</v>
      </c>
      <c r="B41" s="10" t="s">
        <v>242</v>
      </c>
      <c r="C41" s="10" t="s">
        <v>186</v>
      </c>
      <c r="D41" s="10" t="s">
        <v>181</v>
      </c>
      <c r="E41" s="111">
        <v>1</v>
      </c>
      <c r="F41" s="6">
        <v>2</v>
      </c>
      <c r="G41" s="70">
        <v>1</v>
      </c>
      <c r="H41" s="112">
        <f t="shared" si="0"/>
        <v>1500000</v>
      </c>
      <c r="I41" s="112">
        <f t="shared" si="1"/>
        <v>780000</v>
      </c>
      <c r="J41" s="112">
        <f t="shared" si="2"/>
        <v>650000</v>
      </c>
      <c r="K41" s="112">
        <f t="shared" si="3"/>
        <v>300000</v>
      </c>
      <c r="L41" s="112">
        <f t="shared" si="4"/>
        <v>180000</v>
      </c>
      <c r="M41" s="113">
        <f t="shared" si="5"/>
        <v>3750000</v>
      </c>
      <c r="N41" s="51">
        <f t="shared" si="6"/>
        <v>1</v>
      </c>
      <c r="O41" s="52">
        <v>1800000</v>
      </c>
    </row>
    <row r="42" spans="1:15" s="9" customFormat="1" ht="18" customHeight="1">
      <c r="A42" s="125">
        <v>22</v>
      </c>
      <c r="B42" s="10" t="s">
        <v>217</v>
      </c>
      <c r="C42" s="10" t="s">
        <v>180</v>
      </c>
      <c r="D42" s="10" t="s">
        <v>212</v>
      </c>
      <c r="E42" s="111">
        <v>1</v>
      </c>
      <c r="F42" s="6">
        <v>5</v>
      </c>
      <c r="G42" s="70">
        <v>1</v>
      </c>
      <c r="H42" s="112">
        <f t="shared" si="0"/>
        <v>300000</v>
      </c>
      <c r="I42" s="112">
        <f t="shared" si="1"/>
        <v>220000</v>
      </c>
      <c r="J42" s="112">
        <f t="shared" si="2"/>
        <v>160000</v>
      </c>
      <c r="K42" s="112">
        <f t="shared" si="3"/>
        <v>140000</v>
      </c>
      <c r="L42" s="112">
        <f t="shared" si="4"/>
        <v>130000</v>
      </c>
      <c r="M42" s="113">
        <f t="shared" si="5"/>
        <v>750000</v>
      </c>
      <c r="N42" s="51">
        <f t="shared" si="6"/>
        <v>1</v>
      </c>
      <c r="O42" s="52">
        <v>500000</v>
      </c>
    </row>
    <row r="43" spans="1:15" s="9" customFormat="1" ht="18" customHeight="1">
      <c r="A43" s="6">
        <v>23</v>
      </c>
      <c r="B43" s="10" t="s">
        <v>218</v>
      </c>
      <c r="C43" s="10" t="s">
        <v>186</v>
      </c>
      <c r="D43" s="10" t="s">
        <v>181</v>
      </c>
      <c r="E43" s="111">
        <v>1</v>
      </c>
      <c r="F43" s="6">
        <v>4</v>
      </c>
      <c r="G43" s="70">
        <v>1</v>
      </c>
      <c r="H43" s="112">
        <f aca="true" t="shared" si="7" ref="H43:H74">G43*E43*VLOOKUP(F43,$G$3:$L$7,2,0)</f>
        <v>500000</v>
      </c>
      <c r="I43" s="112">
        <f aca="true" t="shared" si="8" ref="I43:I67">G43*E43*VLOOKUP(F43,$G$3:$L$7,3,0)</f>
        <v>288000</v>
      </c>
      <c r="J43" s="112">
        <f aca="true" t="shared" si="9" ref="J43:J67">G43*E43*VLOOKUP(F43,$G$3:$L$7,4,0)</f>
        <v>240000</v>
      </c>
      <c r="K43" s="112">
        <f aca="true" t="shared" si="10" ref="K43:K67">G43*E43*VLOOKUP(F43,$G$3:$L$7,5,0)</f>
        <v>160000</v>
      </c>
      <c r="L43" s="112">
        <f aca="true" t="shared" si="11" ref="L43:L67">G43*E43*VLOOKUP(F43,$G$3:$L$7,6,0)</f>
        <v>140000</v>
      </c>
      <c r="M43" s="113">
        <f aca="true" t="shared" si="12" ref="M43:M59">H43*2.5</f>
        <v>1250000</v>
      </c>
      <c r="N43" s="51">
        <f aca="true" t="shared" si="13" ref="N43:N59">G43*E43</f>
        <v>1</v>
      </c>
      <c r="O43" s="52">
        <v>650000</v>
      </c>
    </row>
    <row r="44" spans="1:15" s="9" customFormat="1" ht="18" customHeight="1">
      <c r="A44" s="2">
        <v>24</v>
      </c>
      <c r="B44" s="1" t="s">
        <v>179</v>
      </c>
      <c r="C44" s="1" t="s">
        <v>219</v>
      </c>
      <c r="D44" s="1" t="s">
        <v>220</v>
      </c>
      <c r="E44" s="111">
        <v>1</v>
      </c>
      <c r="F44" s="2">
        <v>1</v>
      </c>
      <c r="G44" s="69">
        <v>1</v>
      </c>
      <c r="H44" s="112">
        <f t="shared" si="7"/>
        <v>2400000</v>
      </c>
      <c r="I44" s="112">
        <f t="shared" si="8"/>
        <v>1200000</v>
      </c>
      <c r="J44" s="112">
        <f t="shared" si="9"/>
        <v>1000000</v>
      </c>
      <c r="K44" s="112">
        <f t="shared" si="10"/>
        <v>450000</v>
      </c>
      <c r="L44" s="112">
        <f t="shared" si="11"/>
        <v>280000</v>
      </c>
      <c r="M44" s="113">
        <f t="shared" si="12"/>
        <v>6000000</v>
      </c>
      <c r="N44" s="51">
        <f t="shared" si="13"/>
        <v>1</v>
      </c>
      <c r="O44" s="52">
        <v>2736000</v>
      </c>
    </row>
    <row r="45" spans="1:15" s="9" customFormat="1" ht="18" customHeight="1">
      <c r="A45" s="6">
        <v>25</v>
      </c>
      <c r="B45" s="10" t="s">
        <v>221</v>
      </c>
      <c r="C45" s="10" t="s">
        <v>222</v>
      </c>
      <c r="D45" s="10" t="s">
        <v>200</v>
      </c>
      <c r="E45" s="111">
        <v>1</v>
      </c>
      <c r="F45" s="6">
        <v>5</v>
      </c>
      <c r="G45" s="70">
        <v>1</v>
      </c>
      <c r="H45" s="112">
        <f t="shared" si="7"/>
        <v>300000</v>
      </c>
      <c r="I45" s="112">
        <f t="shared" si="8"/>
        <v>220000</v>
      </c>
      <c r="J45" s="112">
        <f t="shared" si="9"/>
        <v>160000</v>
      </c>
      <c r="K45" s="112">
        <f t="shared" si="10"/>
        <v>140000</v>
      </c>
      <c r="L45" s="112">
        <f t="shared" si="11"/>
        <v>130000</v>
      </c>
      <c r="M45" s="113">
        <f t="shared" si="12"/>
        <v>750000</v>
      </c>
      <c r="N45" s="51">
        <f t="shared" si="13"/>
        <v>1</v>
      </c>
      <c r="O45" s="52">
        <v>500000</v>
      </c>
    </row>
    <row r="46" spans="1:15" s="9" customFormat="1" ht="18" customHeight="1">
      <c r="A46" s="6">
        <v>26</v>
      </c>
      <c r="B46" s="10" t="s">
        <v>212</v>
      </c>
      <c r="C46" s="10" t="s">
        <v>223</v>
      </c>
      <c r="D46" s="10" t="s">
        <v>200</v>
      </c>
      <c r="E46" s="111">
        <v>1</v>
      </c>
      <c r="F46" s="6">
        <v>2</v>
      </c>
      <c r="G46" s="70">
        <v>0.8</v>
      </c>
      <c r="H46" s="112">
        <f t="shared" si="7"/>
        <v>1200000</v>
      </c>
      <c r="I46" s="112">
        <f t="shared" si="8"/>
        <v>624000</v>
      </c>
      <c r="J46" s="112">
        <f t="shared" si="9"/>
        <v>520000</v>
      </c>
      <c r="K46" s="112">
        <f t="shared" si="10"/>
        <v>240000</v>
      </c>
      <c r="L46" s="112">
        <f t="shared" si="11"/>
        <v>144000</v>
      </c>
      <c r="M46" s="113">
        <f t="shared" si="12"/>
        <v>3000000</v>
      </c>
      <c r="N46" s="51">
        <f t="shared" si="13"/>
        <v>0.8</v>
      </c>
      <c r="O46" s="52">
        <v>867000</v>
      </c>
    </row>
    <row r="47" spans="1:15" s="9" customFormat="1" ht="18" customHeight="1">
      <c r="A47" s="122" t="s">
        <v>755</v>
      </c>
      <c r="B47" s="126"/>
      <c r="C47" s="10" t="s">
        <v>200</v>
      </c>
      <c r="D47" s="10" t="s">
        <v>178</v>
      </c>
      <c r="E47" s="111">
        <v>1</v>
      </c>
      <c r="F47" s="6">
        <v>5</v>
      </c>
      <c r="G47" s="70">
        <v>1</v>
      </c>
      <c r="H47" s="112">
        <f t="shared" si="7"/>
        <v>300000</v>
      </c>
      <c r="I47" s="112">
        <f t="shared" si="8"/>
        <v>220000</v>
      </c>
      <c r="J47" s="112">
        <f t="shared" si="9"/>
        <v>160000</v>
      </c>
      <c r="K47" s="112">
        <f t="shared" si="10"/>
        <v>140000</v>
      </c>
      <c r="L47" s="112">
        <f t="shared" si="11"/>
        <v>130000</v>
      </c>
      <c r="M47" s="113">
        <f t="shared" si="12"/>
        <v>750000</v>
      </c>
      <c r="N47" s="51">
        <f t="shared" si="13"/>
        <v>1</v>
      </c>
      <c r="O47" s="52">
        <v>500000</v>
      </c>
    </row>
    <row r="48" spans="1:15" s="9" customFormat="1" ht="18" customHeight="1">
      <c r="A48" s="160">
        <v>27</v>
      </c>
      <c r="B48" s="1" t="s">
        <v>224</v>
      </c>
      <c r="C48" s="10" t="s">
        <v>207</v>
      </c>
      <c r="D48" s="10" t="s">
        <v>225</v>
      </c>
      <c r="E48" s="111">
        <v>1</v>
      </c>
      <c r="F48" s="6">
        <v>5</v>
      </c>
      <c r="G48" s="70">
        <v>0.8</v>
      </c>
      <c r="H48" s="112">
        <f t="shared" si="7"/>
        <v>240000</v>
      </c>
      <c r="I48" s="112">
        <f t="shared" si="8"/>
        <v>176000</v>
      </c>
      <c r="J48" s="112">
        <f t="shared" si="9"/>
        <v>128000</v>
      </c>
      <c r="K48" s="112">
        <f t="shared" si="10"/>
        <v>112000</v>
      </c>
      <c r="L48" s="112">
        <f t="shared" si="11"/>
        <v>104000</v>
      </c>
      <c r="M48" s="113">
        <f t="shared" si="12"/>
        <v>600000</v>
      </c>
      <c r="N48" s="51">
        <f t="shared" si="13"/>
        <v>0.8</v>
      </c>
      <c r="O48" s="52">
        <v>350000</v>
      </c>
    </row>
    <row r="49" spans="1:15" s="9" customFormat="1" ht="18" customHeight="1">
      <c r="A49" s="6">
        <v>28</v>
      </c>
      <c r="B49" s="10" t="s">
        <v>199</v>
      </c>
      <c r="C49" s="10" t="s">
        <v>180</v>
      </c>
      <c r="D49" s="10" t="s">
        <v>181</v>
      </c>
      <c r="E49" s="111">
        <v>1</v>
      </c>
      <c r="F49" s="6">
        <v>5</v>
      </c>
      <c r="G49" s="70">
        <v>0.8</v>
      </c>
      <c r="H49" s="112">
        <f t="shared" si="7"/>
        <v>240000</v>
      </c>
      <c r="I49" s="112">
        <f t="shared" si="8"/>
        <v>176000</v>
      </c>
      <c r="J49" s="112">
        <f t="shared" si="9"/>
        <v>128000</v>
      </c>
      <c r="K49" s="112">
        <f t="shared" si="10"/>
        <v>112000</v>
      </c>
      <c r="L49" s="112">
        <f t="shared" si="11"/>
        <v>104000</v>
      </c>
      <c r="M49" s="113">
        <f t="shared" si="12"/>
        <v>600000</v>
      </c>
      <c r="N49" s="51">
        <f t="shared" si="13"/>
        <v>0.8</v>
      </c>
      <c r="O49" s="52">
        <v>375000</v>
      </c>
    </row>
    <row r="50" spans="1:15" s="9" customFormat="1" ht="18" customHeight="1">
      <c r="A50" s="125">
        <v>29</v>
      </c>
      <c r="B50" s="161" t="s">
        <v>193</v>
      </c>
      <c r="C50" s="161" t="s">
        <v>183</v>
      </c>
      <c r="D50" s="161" t="s">
        <v>181</v>
      </c>
      <c r="E50" s="111">
        <v>1</v>
      </c>
      <c r="F50" s="5">
        <v>2</v>
      </c>
      <c r="G50" s="70">
        <v>0.8</v>
      </c>
      <c r="H50" s="112">
        <f t="shared" si="7"/>
        <v>1200000</v>
      </c>
      <c r="I50" s="112">
        <f t="shared" si="8"/>
        <v>624000</v>
      </c>
      <c r="J50" s="112">
        <f t="shared" si="9"/>
        <v>520000</v>
      </c>
      <c r="K50" s="112">
        <f t="shared" si="10"/>
        <v>240000</v>
      </c>
      <c r="L50" s="112">
        <f t="shared" si="11"/>
        <v>144000</v>
      </c>
      <c r="M50" s="113">
        <f t="shared" si="12"/>
        <v>3000000</v>
      </c>
      <c r="N50" s="51">
        <f t="shared" si="13"/>
        <v>0.8</v>
      </c>
      <c r="O50" s="52">
        <v>1440000</v>
      </c>
    </row>
    <row r="51" spans="1:15" s="9" customFormat="1" ht="18" customHeight="1">
      <c r="A51" s="125">
        <v>30</v>
      </c>
      <c r="B51" s="161" t="s">
        <v>639</v>
      </c>
      <c r="C51" s="161" t="s">
        <v>181</v>
      </c>
      <c r="D51" s="161" t="s">
        <v>183</v>
      </c>
      <c r="E51" s="111">
        <v>1</v>
      </c>
      <c r="F51" s="125">
        <v>5</v>
      </c>
      <c r="G51" s="186">
        <v>0.8</v>
      </c>
      <c r="H51" s="162">
        <f t="shared" si="7"/>
        <v>240000</v>
      </c>
      <c r="I51" s="162">
        <f t="shared" si="8"/>
        <v>176000</v>
      </c>
      <c r="J51" s="162">
        <f t="shared" si="9"/>
        <v>128000</v>
      </c>
      <c r="K51" s="162">
        <f t="shared" si="10"/>
        <v>112000</v>
      </c>
      <c r="L51" s="162">
        <f t="shared" si="11"/>
        <v>104000</v>
      </c>
      <c r="M51" s="113">
        <f t="shared" si="12"/>
        <v>600000</v>
      </c>
      <c r="N51" s="51">
        <f t="shared" si="13"/>
        <v>0.8</v>
      </c>
      <c r="O51" s="52"/>
    </row>
    <row r="52" spans="1:15" s="9" customFormat="1" ht="60">
      <c r="A52" s="5">
        <v>31</v>
      </c>
      <c r="B52" s="10" t="s">
        <v>679</v>
      </c>
      <c r="C52" s="10" t="s">
        <v>183</v>
      </c>
      <c r="D52" s="10" t="s">
        <v>226</v>
      </c>
      <c r="E52" s="111">
        <v>1</v>
      </c>
      <c r="F52" s="6">
        <v>3</v>
      </c>
      <c r="G52" s="70">
        <v>0.8</v>
      </c>
      <c r="H52" s="112">
        <f t="shared" si="7"/>
        <v>680000</v>
      </c>
      <c r="I52" s="112">
        <f t="shared" si="8"/>
        <v>412800</v>
      </c>
      <c r="J52" s="112">
        <f t="shared" si="9"/>
        <v>344000</v>
      </c>
      <c r="K52" s="112">
        <f t="shared" si="10"/>
        <v>160000</v>
      </c>
      <c r="L52" s="112">
        <f t="shared" si="11"/>
        <v>120000</v>
      </c>
      <c r="M52" s="113">
        <f t="shared" si="12"/>
        <v>1700000</v>
      </c>
      <c r="N52" s="51">
        <f t="shared" si="13"/>
        <v>0.8</v>
      </c>
      <c r="O52" s="52">
        <v>816000</v>
      </c>
    </row>
    <row r="53" spans="1:15" s="9" customFormat="1" ht="18" customHeight="1">
      <c r="A53" s="125">
        <v>32</v>
      </c>
      <c r="B53" s="10" t="s">
        <v>209</v>
      </c>
      <c r="C53" s="10" t="s">
        <v>227</v>
      </c>
      <c r="D53" s="10" t="s">
        <v>228</v>
      </c>
      <c r="E53" s="111">
        <v>1</v>
      </c>
      <c r="F53" s="6">
        <v>3</v>
      </c>
      <c r="G53" s="70">
        <v>1</v>
      </c>
      <c r="H53" s="112">
        <f t="shared" si="7"/>
        <v>850000</v>
      </c>
      <c r="I53" s="112">
        <f t="shared" si="8"/>
        <v>516000</v>
      </c>
      <c r="J53" s="112">
        <f t="shared" si="9"/>
        <v>430000</v>
      </c>
      <c r="K53" s="112">
        <f t="shared" si="10"/>
        <v>200000</v>
      </c>
      <c r="L53" s="112">
        <f t="shared" si="11"/>
        <v>150000</v>
      </c>
      <c r="M53" s="113">
        <f t="shared" si="12"/>
        <v>2125000</v>
      </c>
      <c r="N53" s="51">
        <f t="shared" si="13"/>
        <v>1</v>
      </c>
      <c r="O53" s="52">
        <v>1020000</v>
      </c>
    </row>
    <row r="54" spans="1:15" s="9" customFormat="1" ht="18" customHeight="1">
      <c r="A54" s="125">
        <v>33</v>
      </c>
      <c r="B54" s="10" t="s">
        <v>130</v>
      </c>
      <c r="C54" s="10" t="s">
        <v>186</v>
      </c>
      <c r="D54" s="10" t="s">
        <v>229</v>
      </c>
      <c r="E54" s="111">
        <v>1</v>
      </c>
      <c r="F54" s="6">
        <v>3</v>
      </c>
      <c r="G54" s="70">
        <v>0.85</v>
      </c>
      <c r="H54" s="112">
        <f t="shared" si="7"/>
        <v>722500</v>
      </c>
      <c r="I54" s="112">
        <f t="shared" si="8"/>
        <v>438600</v>
      </c>
      <c r="J54" s="112">
        <f t="shared" si="9"/>
        <v>365500</v>
      </c>
      <c r="K54" s="112">
        <f t="shared" si="10"/>
        <v>170000</v>
      </c>
      <c r="L54" s="112">
        <f t="shared" si="11"/>
        <v>127500</v>
      </c>
      <c r="M54" s="113">
        <f t="shared" si="12"/>
        <v>1806250</v>
      </c>
      <c r="N54" s="51">
        <f t="shared" si="13"/>
        <v>0.85</v>
      </c>
      <c r="O54" s="52">
        <v>867000</v>
      </c>
    </row>
    <row r="55" spans="1:15" ht="18" customHeight="1">
      <c r="A55" s="122" t="s">
        <v>755</v>
      </c>
      <c r="B55" s="126"/>
      <c r="C55" s="10" t="s">
        <v>186</v>
      </c>
      <c r="D55" s="10" t="s">
        <v>230</v>
      </c>
      <c r="E55" s="111">
        <v>1</v>
      </c>
      <c r="F55" s="6">
        <v>2</v>
      </c>
      <c r="G55" s="70">
        <v>0.8</v>
      </c>
      <c r="H55" s="112">
        <f t="shared" si="7"/>
        <v>1200000</v>
      </c>
      <c r="I55" s="112">
        <f t="shared" si="8"/>
        <v>624000</v>
      </c>
      <c r="J55" s="112">
        <f t="shared" si="9"/>
        <v>520000</v>
      </c>
      <c r="K55" s="112">
        <f t="shared" si="10"/>
        <v>240000</v>
      </c>
      <c r="L55" s="112">
        <f t="shared" si="11"/>
        <v>144000</v>
      </c>
      <c r="M55" s="113">
        <f t="shared" si="12"/>
        <v>3000000</v>
      </c>
      <c r="N55" s="51">
        <f t="shared" si="13"/>
        <v>0.8</v>
      </c>
      <c r="O55" s="52">
        <v>650000</v>
      </c>
    </row>
    <row r="56" spans="1:15" ht="18" customHeight="1">
      <c r="A56" s="6">
        <v>34</v>
      </c>
      <c r="B56" s="10" t="s">
        <v>216</v>
      </c>
      <c r="C56" s="10" t="s">
        <v>193</v>
      </c>
      <c r="D56" s="10" t="s">
        <v>205</v>
      </c>
      <c r="E56" s="111">
        <v>1</v>
      </c>
      <c r="F56" s="6">
        <v>2</v>
      </c>
      <c r="G56" s="70">
        <v>0.8</v>
      </c>
      <c r="H56" s="112">
        <f t="shared" si="7"/>
        <v>1200000</v>
      </c>
      <c r="I56" s="112">
        <f t="shared" si="8"/>
        <v>624000</v>
      </c>
      <c r="J56" s="112">
        <f t="shared" si="9"/>
        <v>520000</v>
      </c>
      <c r="K56" s="112">
        <f t="shared" si="10"/>
        <v>240000</v>
      </c>
      <c r="L56" s="112">
        <f t="shared" si="11"/>
        <v>144000</v>
      </c>
      <c r="M56" s="113">
        <f t="shared" si="12"/>
        <v>3000000</v>
      </c>
      <c r="N56" s="51">
        <f t="shared" si="13"/>
        <v>0.8</v>
      </c>
      <c r="O56" s="52">
        <v>816000</v>
      </c>
    </row>
    <row r="57" spans="1:15" ht="15">
      <c r="A57" s="122" t="s">
        <v>755</v>
      </c>
      <c r="B57" s="10"/>
      <c r="C57" s="10" t="s">
        <v>205</v>
      </c>
      <c r="D57" s="10" t="s">
        <v>192</v>
      </c>
      <c r="E57" s="111">
        <v>1</v>
      </c>
      <c r="F57" s="6">
        <v>2</v>
      </c>
      <c r="G57" s="70">
        <v>0.8</v>
      </c>
      <c r="H57" s="112">
        <f t="shared" si="7"/>
        <v>1200000</v>
      </c>
      <c r="I57" s="112">
        <f t="shared" si="8"/>
        <v>624000</v>
      </c>
      <c r="J57" s="112">
        <f t="shared" si="9"/>
        <v>520000</v>
      </c>
      <c r="K57" s="112">
        <f t="shared" si="10"/>
        <v>240000</v>
      </c>
      <c r="L57" s="112">
        <f t="shared" si="11"/>
        <v>144000</v>
      </c>
      <c r="M57" s="113">
        <f t="shared" si="12"/>
        <v>3000000</v>
      </c>
      <c r="N57" s="51">
        <f t="shared" si="13"/>
        <v>0.8</v>
      </c>
      <c r="O57" s="52">
        <v>1440000</v>
      </c>
    </row>
    <row r="58" spans="1:15" ht="18" customHeight="1">
      <c r="A58" s="160">
        <v>35</v>
      </c>
      <c r="B58" s="1" t="s">
        <v>231</v>
      </c>
      <c r="C58" s="10" t="s">
        <v>195</v>
      </c>
      <c r="D58" s="10" t="s">
        <v>225</v>
      </c>
      <c r="E58" s="111">
        <v>1</v>
      </c>
      <c r="F58" s="6">
        <v>5</v>
      </c>
      <c r="G58" s="70">
        <v>0.8</v>
      </c>
      <c r="H58" s="112">
        <f t="shared" si="7"/>
        <v>240000</v>
      </c>
      <c r="I58" s="112">
        <f t="shared" si="8"/>
        <v>176000</v>
      </c>
      <c r="J58" s="112">
        <f t="shared" si="9"/>
        <v>128000</v>
      </c>
      <c r="K58" s="112">
        <f t="shared" si="10"/>
        <v>112000</v>
      </c>
      <c r="L58" s="112">
        <f t="shared" si="11"/>
        <v>104000</v>
      </c>
      <c r="M58" s="113">
        <f t="shared" si="12"/>
        <v>600000</v>
      </c>
      <c r="N58" s="51">
        <f t="shared" si="13"/>
        <v>0.8</v>
      </c>
      <c r="O58" s="52">
        <v>350000</v>
      </c>
    </row>
    <row r="59" spans="1:15" ht="30">
      <c r="A59" s="6">
        <v>36</v>
      </c>
      <c r="B59" s="10" t="s">
        <v>181</v>
      </c>
      <c r="C59" s="10" t="s">
        <v>232</v>
      </c>
      <c r="D59" s="10" t="s">
        <v>409</v>
      </c>
      <c r="E59" s="111">
        <v>1</v>
      </c>
      <c r="F59" s="6">
        <v>2</v>
      </c>
      <c r="G59" s="70">
        <v>1</v>
      </c>
      <c r="H59" s="112">
        <f t="shared" si="7"/>
        <v>1500000</v>
      </c>
      <c r="I59" s="112">
        <f t="shared" si="8"/>
        <v>780000</v>
      </c>
      <c r="J59" s="112">
        <f t="shared" si="9"/>
        <v>650000</v>
      </c>
      <c r="K59" s="112">
        <f t="shared" si="10"/>
        <v>300000</v>
      </c>
      <c r="L59" s="112">
        <f t="shared" si="11"/>
        <v>180000</v>
      </c>
      <c r="M59" s="113">
        <f t="shared" si="12"/>
        <v>3750000</v>
      </c>
      <c r="N59" s="51">
        <f t="shared" si="13"/>
        <v>1</v>
      </c>
      <c r="O59" s="52">
        <v>1440000</v>
      </c>
    </row>
    <row r="60" spans="1:15" ht="15">
      <c r="A60" s="122" t="s">
        <v>755</v>
      </c>
      <c r="B60" s="33"/>
      <c r="C60" s="10" t="s">
        <v>192</v>
      </c>
      <c r="D60" s="10" t="s">
        <v>183</v>
      </c>
      <c r="E60" s="111">
        <v>1</v>
      </c>
      <c r="F60" s="6">
        <v>2</v>
      </c>
      <c r="G60" s="70">
        <v>0.8</v>
      </c>
      <c r="H60" s="112">
        <f t="shared" si="7"/>
        <v>1200000</v>
      </c>
      <c r="I60" s="112">
        <f t="shared" si="8"/>
        <v>624000</v>
      </c>
      <c r="J60" s="112">
        <f t="shared" si="9"/>
        <v>520000</v>
      </c>
      <c r="K60" s="112">
        <f t="shared" si="10"/>
        <v>240000</v>
      </c>
      <c r="L60" s="112">
        <f t="shared" si="11"/>
        <v>144000</v>
      </c>
      <c r="M60" s="113"/>
      <c r="N60" s="51"/>
      <c r="O60" s="52"/>
    </row>
    <row r="61" spans="1:15" ht="18" customHeight="1">
      <c r="A61" s="6">
        <v>37</v>
      </c>
      <c r="B61" s="10" t="s">
        <v>233</v>
      </c>
      <c r="C61" s="10" t="s">
        <v>181</v>
      </c>
      <c r="D61" s="10" t="s">
        <v>216</v>
      </c>
      <c r="E61" s="111">
        <v>1</v>
      </c>
      <c r="F61" s="6">
        <v>4</v>
      </c>
      <c r="G61" s="70">
        <v>1</v>
      </c>
      <c r="H61" s="112">
        <f t="shared" si="7"/>
        <v>500000</v>
      </c>
      <c r="I61" s="112">
        <f t="shared" si="8"/>
        <v>288000</v>
      </c>
      <c r="J61" s="112">
        <f t="shared" si="9"/>
        <v>240000</v>
      </c>
      <c r="K61" s="112">
        <f t="shared" si="10"/>
        <v>160000</v>
      </c>
      <c r="L61" s="112">
        <f t="shared" si="11"/>
        <v>140000</v>
      </c>
      <c r="M61" s="113">
        <f aca="true" t="shared" si="14" ref="M61:M67">H61*2.5</f>
        <v>1250000</v>
      </c>
      <c r="N61" s="51">
        <f aca="true" t="shared" si="15" ref="N61:N67">G61*E61</f>
        <v>1</v>
      </c>
      <c r="O61" s="52">
        <v>650000</v>
      </c>
    </row>
    <row r="62" spans="1:15" ht="30">
      <c r="A62" s="6">
        <v>38</v>
      </c>
      <c r="B62" s="1" t="s">
        <v>234</v>
      </c>
      <c r="C62" s="1" t="s">
        <v>183</v>
      </c>
      <c r="D62" s="1" t="s">
        <v>245</v>
      </c>
      <c r="E62" s="111">
        <v>1</v>
      </c>
      <c r="F62" s="5">
        <v>5</v>
      </c>
      <c r="G62" s="70">
        <v>0.8</v>
      </c>
      <c r="H62" s="112">
        <f t="shared" si="7"/>
        <v>240000</v>
      </c>
      <c r="I62" s="112">
        <f t="shared" si="8"/>
        <v>176000</v>
      </c>
      <c r="J62" s="112">
        <f t="shared" si="9"/>
        <v>128000</v>
      </c>
      <c r="K62" s="112">
        <f t="shared" si="10"/>
        <v>112000</v>
      </c>
      <c r="L62" s="112">
        <f t="shared" si="11"/>
        <v>104000</v>
      </c>
      <c r="M62" s="113">
        <f t="shared" si="14"/>
        <v>600000</v>
      </c>
      <c r="N62" s="51">
        <f t="shared" si="15"/>
        <v>0.8</v>
      </c>
      <c r="O62" s="52">
        <v>350000</v>
      </c>
    </row>
    <row r="63" spans="1:15" ht="18" customHeight="1">
      <c r="A63" s="6">
        <v>39</v>
      </c>
      <c r="B63" s="10" t="s">
        <v>205</v>
      </c>
      <c r="C63" s="10" t="s">
        <v>186</v>
      </c>
      <c r="D63" s="10" t="s">
        <v>181</v>
      </c>
      <c r="E63" s="111">
        <v>1</v>
      </c>
      <c r="F63" s="6">
        <v>2</v>
      </c>
      <c r="G63" s="70">
        <v>0.8</v>
      </c>
      <c r="H63" s="112">
        <f t="shared" si="7"/>
        <v>1200000</v>
      </c>
      <c r="I63" s="112">
        <f t="shared" si="8"/>
        <v>624000</v>
      </c>
      <c r="J63" s="112">
        <f t="shared" si="9"/>
        <v>520000</v>
      </c>
      <c r="K63" s="112">
        <f t="shared" si="10"/>
        <v>240000</v>
      </c>
      <c r="L63" s="112">
        <f t="shared" si="11"/>
        <v>144000</v>
      </c>
      <c r="M63" s="113">
        <f t="shared" si="14"/>
        <v>3000000</v>
      </c>
      <c r="N63" s="51">
        <f t="shared" si="15"/>
        <v>0.8</v>
      </c>
      <c r="O63" s="52">
        <v>1440000</v>
      </c>
    </row>
    <row r="64" spans="1:15" ht="18" customHeight="1">
      <c r="A64" s="6">
        <v>40</v>
      </c>
      <c r="B64" s="1" t="s">
        <v>235</v>
      </c>
      <c r="C64" s="10" t="s">
        <v>205</v>
      </c>
      <c r="D64" s="10" t="s">
        <v>192</v>
      </c>
      <c r="E64" s="111">
        <v>1</v>
      </c>
      <c r="F64" s="6">
        <v>5</v>
      </c>
      <c r="G64" s="70">
        <v>1</v>
      </c>
      <c r="H64" s="112">
        <f t="shared" si="7"/>
        <v>300000</v>
      </c>
      <c r="I64" s="112">
        <f t="shared" si="8"/>
        <v>220000</v>
      </c>
      <c r="J64" s="112">
        <f t="shared" si="9"/>
        <v>160000</v>
      </c>
      <c r="K64" s="112">
        <f t="shared" si="10"/>
        <v>140000</v>
      </c>
      <c r="L64" s="112">
        <f t="shared" si="11"/>
        <v>130000</v>
      </c>
      <c r="M64" s="113">
        <f t="shared" si="14"/>
        <v>750000</v>
      </c>
      <c r="N64" s="51">
        <f t="shared" si="15"/>
        <v>1</v>
      </c>
      <c r="O64" s="52">
        <v>500000</v>
      </c>
    </row>
    <row r="65" spans="1:15" ht="18" customHeight="1">
      <c r="A65" s="6">
        <v>41</v>
      </c>
      <c r="B65" s="1" t="s">
        <v>236</v>
      </c>
      <c r="C65" s="10" t="s">
        <v>205</v>
      </c>
      <c r="D65" s="10" t="s">
        <v>192</v>
      </c>
      <c r="E65" s="111">
        <v>1</v>
      </c>
      <c r="F65" s="6">
        <v>5</v>
      </c>
      <c r="G65" s="70">
        <v>1</v>
      </c>
      <c r="H65" s="112">
        <f t="shared" si="7"/>
        <v>300000</v>
      </c>
      <c r="I65" s="112">
        <f t="shared" si="8"/>
        <v>220000</v>
      </c>
      <c r="J65" s="112">
        <f t="shared" si="9"/>
        <v>160000</v>
      </c>
      <c r="K65" s="112">
        <f t="shared" si="10"/>
        <v>140000</v>
      </c>
      <c r="L65" s="112">
        <f t="shared" si="11"/>
        <v>130000</v>
      </c>
      <c r="M65" s="113">
        <f t="shared" si="14"/>
        <v>750000</v>
      </c>
      <c r="N65" s="51">
        <f t="shared" si="15"/>
        <v>1</v>
      </c>
      <c r="O65" s="52">
        <v>500000</v>
      </c>
    </row>
    <row r="66" spans="1:15" ht="18" customHeight="1">
      <c r="A66" s="6">
        <v>42</v>
      </c>
      <c r="B66" s="10" t="s">
        <v>237</v>
      </c>
      <c r="C66" s="10" t="s">
        <v>205</v>
      </c>
      <c r="D66" s="10" t="s">
        <v>211</v>
      </c>
      <c r="E66" s="111">
        <v>1</v>
      </c>
      <c r="F66" s="6">
        <v>4</v>
      </c>
      <c r="G66" s="70">
        <v>0.75</v>
      </c>
      <c r="H66" s="112">
        <f t="shared" si="7"/>
        <v>375000</v>
      </c>
      <c r="I66" s="112">
        <f t="shared" si="8"/>
        <v>216000</v>
      </c>
      <c r="J66" s="112">
        <f t="shared" si="9"/>
        <v>180000</v>
      </c>
      <c r="K66" s="112">
        <f t="shared" si="10"/>
        <v>120000</v>
      </c>
      <c r="L66" s="112">
        <f t="shared" si="11"/>
        <v>105000</v>
      </c>
      <c r="M66" s="113">
        <f t="shared" si="14"/>
        <v>937500</v>
      </c>
      <c r="N66" s="51">
        <f t="shared" si="15"/>
        <v>0.75</v>
      </c>
      <c r="O66" s="52">
        <v>420000</v>
      </c>
    </row>
    <row r="67" spans="1:15" s="53" customFormat="1" ht="18" customHeight="1">
      <c r="A67" s="6">
        <v>43</v>
      </c>
      <c r="B67" s="10" t="s">
        <v>222</v>
      </c>
      <c r="C67" s="10" t="s">
        <v>197</v>
      </c>
      <c r="D67" s="10" t="s">
        <v>181</v>
      </c>
      <c r="E67" s="111">
        <v>1</v>
      </c>
      <c r="F67" s="6">
        <v>5</v>
      </c>
      <c r="G67" s="70">
        <v>0.8</v>
      </c>
      <c r="H67" s="112">
        <f t="shared" si="7"/>
        <v>240000</v>
      </c>
      <c r="I67" s="112">
        <f t="shared" si="8"/>
        <v>176000</v>
      </c>
      <c r="J67" s="112">
        <f t="shared" si="9"/>
        <v>128000</v>
      </c>
      <c r="K67" s="112">
        <f t="shared" si="10"/>
        <v>112000</v>
      </c>
      <c r="L67" s="112">
        <f t="shared" si="11"/>
        <v>104000</v>
      </c>
      <c r="M67" s="113">
        <f t="shared" si="14"/>
        <v>600000</v>
      </c>
      <c r="N67" s="51">
        <f t="shared" si="15"/>
        <v>0.8</v>
      </c>
      <c r="O67" s="52">
        <v>350000</v>
      </c>
    </row>
    <row r="68" spans="1:15" s="129" customFormat="1" ht="18" customHeight="1">
      <c r="A68" s="6">
        <v>44</v>
      </c>
      <c r="B68" s="200" t="s">
        <v>246</v>
      </c>
      <c r="C68" s="200"/>
      <c r="D68" s="200"/>
      <c r="E68" s="111"/>
      <c r="F68" s="127"/>
      <c r="G68" s="128"/>
      <c r="H68" s="112"/>
      <c r="I68" s="112"/>
      <c r="J68" s="112"/>
      <c r="K68" s="112"/>
      <c r="L68" s="112"/>
      <c r="M68" s="113"/>
      <c r="N68" s="51"/>
      <c r="O68" s="52"/>
    </row>
    <row r="69" spans="1:15" s="131" customFormat="1" ht="15">
      <c r="A69" s="122" t="s">
        <v>755</v>
      </c>
      <c r="B69" s="130" t="s">
        <v>247</v>
      </c>
      <c r="C69" s="130" t="s">
        <v>197</v>
      </c>
      <c r="D69" s="130" t="s">
        <v>248</v>
      </c>
      <c r="E69" s="111">
        <v>1</v>
      </c>
      <c r="F69" s="127">
        <v>2</v>
      </c>
      <c r="G69" s="128">
        <v>0.7</v>
      </c>
      <c r="H69" s="112">
        <f>G69*E69*VLOOKUP(F69,$G$3:$L$7,2,0)</f>
        <v>1050000</v>
      </c>
      <c r="I69" s="112">
        <f>G69*E69*VLOOKUP(F69,$G$3:$L$7,3,0)</f>
        <v>546000</v>
      </c>
      <c r="J69" s="112">
        <f>G69*E69*VLOOKUP(F69,$G$3:$L$7,4,0)</f>
        <v>455000</v>
      </c>
      <c r="K69" s="112">
        <f>G69*E69*VLOOKUP(F69,$G$3:$L$7,5,0)</f>
        <v>210000</v>
      </c>
      <c r="L69" s="112">
        <f>G69*E69*VLOOKUP(F69,$G$3:$L$7,6,0)</f>
        <v>125999.99999999999</v>
      </c>
      <c r="M69" s="113">
        <f>H69*2.5</f>
        <v>2625000</v>
      </c>
      <c r="N69" s="51">
        <f>G69*E69</f>
        <v>0.7</v>
      </c>
      <c r="O69" s="52">
        <v>1260000</v>
      </c>
    </row>
    <row r="70" spans="1:15" s="131" customFormat="1" ht="15">
      <c r="A70" s="122" t="s">
        <v>755</v>
      </c>
      <c r="B70" s="130" t="s">
        <v>249</v>
      </c>
      <c r="C70" s="130" t="s">
        <v>247</v>
      </c>
      <c r="D70" s="130" t="s">
        <v>248</v>
      </c>
      <c r="E70" s="111">
        <v>1</v>
      </c>
      <c r="F70" s="127">
        <v>3</v>
      </c>
      <c r="G70" s="128">
        <v>0.9</v>
      </c>
      <c r="H70" s="112">
        <f>G70*E70*VLOOKUP(F70,$G$3:$L$7,2,0)</f>
        <v>765000</v>
      </c>
      <c r="I70" s="112">
        <f>G70*E70*VLOOKUP(F70,$G$3:$L$7,3,0)</f>
        <v>464400</v>
      </c>
      <c r="J70" s="112">
        <f>G70*E70*VLOOKUP(F70,$G$3:$L$7,4,0)</f>
        <v>387000</v>
      </c>
      <c r="K70" s="112">
        <f>G70*E70*VLOOKUP(F70,$G$3:$L$7,5,0)</f>
        <v>180000</v>
      </c>
      <c r="L70" s="112">
        <f>G70*E70*VLOOKUP(F70,$G$3:$L$7,6,0)</f>
        <v>135000</v>
      </c>
      <c r="M70" s="113">
        <f>H70*2.5</f>
        <v>1912500</v>
      </c>
      <c r="N70" s="51">
        <f>G70*E70</f>
        <v>0.9</v>
      </c>
      <c r="O70" s="52">
        <v>918000</v>
      </c>
    </row>
    <row r="71" spans="1:15" s="131" customFormat="1" ht="18" customHeight="1">
      <c r="A71" s="127">
        <v>45</v>
      </c>
      <c r="B71" s="200" t="s">
        <v>250</v>
      </c>
      <c r="C71" s="200"/>
      <c r="D71" s="200"/>
      <c r="E71" s="111"/>
      <c r="F71" s="127"/>
      <c r="G71" s="128"/>
      <c r="H71" s="112"/>
      <c r="I71" s="112"/>
      <c r="J71" s="112"/>
      <c r="K71" s="112"/>
      <c r="L71" s="112"/>
      <c r="M71" s="113"/>
      <c r="N71" s="51"/>
      <c r="O71" s="52"/>
    </row>
    <row r="72" spans="1:15" s="131" customFormat="1" ht="30">
      <c r="A72" s="122" t="s">
        <v>755</v>
      </c>
      <c r="B72" s="130" t="s">
        <v>251</v>
      </c>
      <c r="C72" s="130" t="s">
        <v>252</v>
      </c>
      <c r="D72" s="147" t="s">
        <v>253</v>
      </c>
      <c r="E72" s="111">
        <v>1</v>
      </c>
      <c r="F72" s="127">
        <v>3</v>
      </c>
      <c r="G72" s="128">
        <v>0.7</v>
      </c>
      <c r="H72" s="112">
        <f>G72*E72*VLOOKUP(F72,$G$3:$L$7,2,0)</f>
        <v>595000</v>
      </c>
      <c r="I72" s="112">
        <f>G72*E72*VLOOKUP(F72,$G$3:$L$7,3,0)</f>
        <v>361200</v>
      </c>
      <c r="J72" s="112">
        <f>G72*E72*VLOOKUP(F72,$G$3:$L$7,4,0)</f>
        <v>301000</v>
      </c>
      <c r="K72" s="112">
        <f>G72*E72*VLOOKUP(F72,$G$3:$L$7,5,0)</f>
        <v>140000</v>
      </c>
      <c r="L72" s="112">
        <f>G72*E72*VLOOKUP(F72,$G$3:$L$7,6,0)</f>
        <v>105000</v>
      </c>
      <c r="M72" s="113">
        <f>H72*2.5</f>
        <v>1487500</v>
      </c>
      <c r="N72" s="51">
        <f>G72*E72</f>
        <v>0.7</v>
      </c>
      <c r="O72" s="52">
        <v>663000</v>
      </c>
    </row>
    <row r="73" spans="1:15" s="131" customFormat="1" ht="30">
      <c r="A73" s="122" t="s">
        <v>755</v>
      </c>
      <c r="B73" s="130" t="s">
        <v>253</v>
      </c>
      <c r="C73" s="130" t="s">
        <v>254</v>
      </c>
      <c r="D73" s="147" t="s">
        <v>251</v>
      </c>
      <c r="E73" s="111">
        <v>1</v>
      </c>
      <c r="F73" s="127">
        <v>3</v>
      </c>
      <c r="G73" s="128">
        <v>0.7</v>
      </c>
      <c r="H73" s="112">
        <f>G73*E73*VLOOKUP(F73,$G$3:$L$7,2,0)</f>
        <v>595000</v>
      </c>
      <c r="I73" s="112">
        <f>G73*E73*VLOOKUP(F73,$G$3:$L$7,3,0)</f>
        <v>361200</v>
      </c>
      <c r="J73" s="112">
        <f>G73*E73*VLOOKUP(F73,$G$3:$L$7,4,0)</f>
        <v>301000</v>
      </c>
      <c r="K73" s="112">
        <f>G73*E73*VLOOKUP(F73,$G$3:$L$7,5,0)</f>
        <v>140000</v>
      </c>
      <c r="L73" s="112">
        <f>G73*E73*VLOOKUP(F73,$G$3:$L$7,6,0)</f>
        <v>105000</v>
      </c>
      <c r="M73" s="113">
        <f>H73*2.5</f>
        <v>1487500</v>
      </c>
      <c r="N73" s="51">
        <f>G73*E73</f>
        <v>0.7</v>
      </c>
      <c r="O73" s="52">
        <v>663000</v>
      </c>
    </row>
    <row r="74" spans="1:15" s="131" customFormat="1" ht="30">
      <c r="A74" s="122" t="s">
        <v>755</v>
      </c>
      <c r="B74" s="130" t="s">
        <v>252</v>
      </c>
      <c r="C74" s="130" t="s">
        <v>254</v>
      </c>
      <c r="D74" s="130" t="s">
        <v>255</v>
      </c>
      <c r="E74" s="111">
        <v>1</v>
      </c>
      <c r="F74" s="127">
        <v>4</v>
      </c>
      <c r="G74" s="128">
        <v>0.9</v>
      </c>
      <c r="H74" s="112">
        <f>G74*E74*VLOOKUP(F74,$G$3:$L$7,2,0)</f>
        <v>450000</v>
      </c>
      <c r="I74" s="112">
        <f>G74*E74*VLOOKUP(F74,$G$3:$L$7,3,0)</f>
        <v>259200</v>
      </c>
      <c r="J74" s="112">
        <f>G74*E74*VLOOKUP(F74,$G$3:$L$7,4,0)</f>
        <v>216000</v>
      </c>
      <c r="K74" s="112">
        <f>G74*E74*VLOOKUP(F74,$G$3:$L$7,5,0)</f>
        <v>144000</v>
      </c>
      <c r="L74" s="112">
        <f>G74*E74*VLOOKUP(F74,$G$3:$L$7,6,0)</f>
        <v>126000</v>
      </c>
      <c r="M74" s="113">
        <f>H74*2.5</f>
        <v>1125000</v>
      </c>
      <c r="N74" s="51">
        <f>G74*E74</f>
        <v>0.9</v>
      </c>
      <c r="O74" s="52">
        <v>585000</v>
      </c>
    </row>
    <row r="75" spans="1:15" s="131" customFormat="1" ht="18" customHeight="1">
      <c r="A75" s="122" t="s">
        <v>755</v>
      </c>
      <c r="B75" s="130" t="s">
        <v>256</v>
      </c>
      <c r="C75" s="147" t="s">
        <v>251</v>
      </c>
      <c r="D75" s="130" t="s">
        <v>257</v>
      </c>
      <c r="E75" s="111">
        <v>1</v>
      </c>
      <c r="F75" s="127">
        <v>4</v>
      </c>
      <c r="G75" s="128">
        <v>0.9</v>
      </c>
      <c r="H75" s="112">
        <f>G75*E75*VLOOKUP(F75,$G$3:$L$7,2,0)</f>
        <v>450000</v>
      </c>
      <c r="I75" s="112">
        <f>G75*E75*VLOOKUP(F75,$G$3:$L$7,3,0)</f>
        <v>259200</v>
      </c>
      <c r="J75" s="112">
        <f>G75*E75*VLOOKUP(F75,$G$3:$L$7,4,0)</f>
        <v>216000</v>
      </c>
      <c r="K75" s="112">
        <f>G75*E75*VLOOKUP(F75,$G$3:$L$7,5,0)</f>
        <v>144000</v>
      </c>
      <c r="L75" s="112">
        <f>G75*E75*VLOOKUP(F75,$G$3:$L$7,6,0)</f>
        <v>126000</v>
      </c>
      <c r="M75" s="113">
        <f>H75*2.5</f>
        <v>1125000</v>
      </c>
      <c r="N75" s="51">
        <f>G75*E75</f>
        <v>0.9</v>
      </c>
      <c r="O75" s="52">
        <v>585000</v>
      </c>
    </row>
    <row r="76" spans="1:15" s="131" customFormat="1" ht="31.5">
      <c r="A76" s="127">
        <v>46</v>
      </c>
      <c r="B76" s="163" t="s">
        <v>507</v>
      </c>
      <c r="C76" s="164"/>
      <c r="D76" s="164"/>
      <c r="E76" s="111"/>
      <c r="F76" s="164"/>
      <c r="G76" s="163"/>
      <c r="H76" s="112"/>
      <c r="I76" s="112"/>
      <c r="J76" s="112"/>
      <c r="K76" s="112"/>
      <c r="L76" s="112"/>
      <c r="M76" s="113"/>
      <c r="N76" s="51"/>
      <c r="O76" s="52"/>
    </row>
    <row r="77" spans="1:15" s="131" customFormat="1" ht="18" customHeight="1">
      <c r="A77" s="122" t="s">
        <v>755</v>
      </c>
      <c r="B77" s="10" t="s">
        <v>508</v>
      </c>
      <c r="C77" s="165" t="s">
        <v>509</v>
      </c>
      <c r="D77" s="165" t="s">
        <v>510</v>
      </c>
      <c r="E77" s="111">
        <v>1</v>
      </c>
      <c r="F77" s="6">
        <v>5</v>
      </c>
      <c r="G77" s="70">
        <v>0.7</v>
      </c>
      <c r="H77" s="112">
        <f>G77*E77*VLOOKUP(F77,$G$3:$L$7,2,0)</f>
        <v>210000</v>
      </c>
      <c r="I77" s="112">
        <f>G77*E77*VLOOKUP(F77,$G$3:$L$7,3,0)</f>
        <v>154000</v>
      </c>
      <c r="J77" s="112">
        <f>G77*E77*VLOOKUP(F77,$G$3:$L$7,4,0)</f>
        <v>112000</v>
      </c>
      <c r="K77" s="112"/>
      <c r="L77" s="112"/>
      <c r="M77" s="113">
        <f>H77*2.5</f>
        <v>525000</v>
      </c>
      <c r="N77" s="51">
        <f>G77*E77</f>
        <v>0.7</v>
      </c>
      <c r="O77" s="52">
        <v>262500</v>
      </c>
    </row>
    <row r="78" spans="1:15" s="131" customFormat="1" ht="18" customHeight="1">
      <c r="A78" s="122" t="s">
        <v>755</v>
      </c>
      <c r="B78" s="165" t="s">
        <v>510</v>
      </c>
      <c r="C78" s="165" t="s">
        <v>508</v>
      </c>
      <c r="D78" s="165" t="s">
        <v>511</v>
      </c>
      <c r="E78" s="111">
        <v>1</v>
      </c>
      <c r="F78" s="6">
        <v>5</v>
      </c>
      <c r="G78" s="70">
        <v>0.7</v>
      </c>
      <c r="H78" s="112">
        <f>G78*E78*VLOOKUP(F78,$G$3:$L$7,2,0)</f>
        <v>210000</v>
      </c>
      <c r="I78" s="112">
        <f>G78*E78*VLOOKUP(F78,$G$3:$L$7,3,0)</f>
        <v>154000</v>
      </c>
      <c r="J78" s="112">
        <f>G78*E78*VLOOKUP(F78,$G$3:$L$7,4,0)</f>
        <v>112000</v>
      </c>
      <c r="K78" s="112"/>
      <c r="L78" s="112"/>
      <c r="M78" s="113">
        <f>H78*2.5</f>
        <v>525000</v>
      </c>
      <c r="N78" s="51">
        <f>G78*E78</f>
        <v>0.7</v>
      </c>
      <c r="O78" s="52">
        <v>262500</v>
      </c>
    </row>
    <row r="79" spans="1:15" s="131" customFormat="1" ht="18" customHeight="1">
      <c r="A79" s="122" t="s">
        <v>755</v>
      </c>
      <c r="B79" s="165" t="s">
        <v>511</v>
      </c>
      <c r="C79" s="165" t="s">
        <v>509</v>
      </c>
      <c r="D79" s="165" t="s">
        <v>510</v>
      </c>
      <c r="E79" s="111">
        <v>1</v>
      </c>
      <c r="F79" s="6">
        <v>5</v>
      </c>
      <c r="G79" s="70">
        <v>0.7</v>
      </c>
      <c r="H79" s="112">
        <f>G79*E79*VLOOKUP(F79,$G$3:$L$7,2,0)</f>
        <v>210000</v>
      </c>
      <c r="I79" s="112">
        <f>G79*E79*VLOOKUP(F79,$G$3:$L$7,3,0)</f>
        <v>154000</v>
      </c>
      <c r="J79" s="112">
        <f>G79*E79*VLOOKUP(F79,$G$3:$L$7,4,0)</f>
        <v>112000</v>
      </c>
      <c r="K79" s="112"/>
      <c r="L79" s="112"/>
      <c r="M79" s="113">
        <f>H79*2.5</f>
        <v>525000</v>
      </c>
      <c r="N79" s="51">
        <f>G79*E79</f>
        <v>0.7</v>
      </c>
      <c r="O79" s="52">
        <v>262500</v>
      </c>
    </row>
    <row r="80" spans="1:15" s="131" customFormat="1" ht="18" customHeight="1">
      <c r="A80" s="122" t="s">
        <v>755</v>
      </c>
      <c r="B80" s="165" t="s">
        <v>512</v>
      </c>
      <c r="C80" s="165" t="s">
        <v>509</v>
      </c>
      <c r="D80" s="165" t="s">
        <v>510</v>
      </c>
      <c r="E80" s="111">
        <v>1</v>
      </c>
      <c r="F80" s="6">
        <v>5</v>
      </c>
      <c r="G80" s="70">
        <v>0.65</v>
      </c>
      <c r="H80" s="112">
        <f>G80*E80*VLOOKUP(F80,$G$3:$L$7,2,0)</f>
        <v>195000</v>
      </c>
      <c r="I80" s="112">
        <f>G80*E80*VLOOKUP(F80,$G$3:$L$7,3,0)</f>
        <v>143000</v>
      </c>
      <c r="J80" s="112">
        <f>G80*E80*VLOOKUP(F80,$G$3:$L$7,4,0)</f>
        <v>104000</v>
      </c>
      <c r="K80" s="112"/>
      <c r="L80" s="112"/>
      <c r="M80" s="113">
        <f>H80*2.5</f>
        <v>487500</v>
      </c>
      <c r="N80" s="51">
        <f>G80*E80</f>
        <v>0.65</v>
      </c>
      <c r="O80" s="52">
        <v>225000</v>
      </c>
    </row>
    <row r="81" spans="1:15" s="131" customFormat="1" ht="18" customHeight="1">
      <c r="A81" s="166" t="s">
        <v>755</v>
      </c>
      <c r="B81" s="167" t="s">
        <v>513</v>
      </c>
      <c r="C81" s="167" t="s">
        <v>508</v>
      </c>
      <c r="D81" s="167" t="s">
        <v>511</v>
      </c>
      <c r="E81" s="168">
        <v>1</v>
      </c>
      <c r="F81" s="169">
        <v>5</v>
      </c>
      <c r="G81" s="187">
        <v>0.65</v>
      </c>
      <c r="H81" s="170">
        <f>G81*E81*VLOOKUP(F81,$G$3:$L$7,2,0)</f>
        <v>195000</v>
      </c>
      <c r="I81" s="170">
        <f>G81*E81*VLOOKUP(F81,$G$3:$L$7,3,0)</f>
        <v>143000</v>
      </c>
      <c r="J81" s="170">
        <f>G81*E81*VLOOKUP(F81,$G$3:$L$7,4,0)</f>
        <v>104000</v>
      </c>
      <c r="K81" s="170"/>
      <c r="L81" s="170"/>
      <c r="M81" s="113">
        <f>H81*2.5</f>
        <v>487500</v>
      </c>
      <c r="N81" s="51">
        <f>G81*E81</f>
        <v>0.65</v>
      </c>
      <c r="O81" s="52">
        <v>225000</v>
      </c>
    </row>
    <row r="82" spans="1:15" s="131" customFormat="1" ht="6" customHeight="1">
      <c r="A82" s="132"/>
      <c r="B82" s="133"/>
      <c r="C82" s="133"/>
      <c r="D82" s="133"/>
      <c r="E82" s="134"/>
      <c r="F82" s="135"/>
      <c r="G82" s="136"/>
      <c r="H82" s="137"/>
      <c r="I82" s="137"/>
      <c r="J82" s="137"/>
      <c r="K82" s="137"/>
      <c r="L82" s="137"/>
      <c r="M82" s="113"/>
      <c r="N82" s="51"/>
      <c r="O82" s="52"/>
    </row>
    <row r="83" spans="1:12" ht="15">
      <c r="A83" s="138" t="s">
        <v>634</v>
      </c>
      <c r="B83" s="63" t="s">
        <v>867</v>
      </c>
      <c r="C83" s="35"/>
      <c r="D83" s="35"/>
      <c r="E83" s="139"/>
      <c r="F83" s="35"/>
      <c r="G83" s="140"/>
      <c r="H83" s="35"/>
      <c r="I83" s="35"/>
      <c r="J83" s="35"/>
      <c r="K83" s="35"/>
      <c r="L83" s="35"/>
    </row>
    <row r="84" spans="1:15" s="172" customFormat="1" ht="18" customHeight="1">
      <c r="A84" s="171"/>
      <c r="B84" s="72" t="s">
        <v>865</v>
      </c>
      <c r="E84" s="171"/>
      <c r="F84" s="171"/>
      <c r="G84" s="173"/>
      <c r="H84" s="174"/>
      <c r="I84" s="174"/>
      <c r="J84" s="174"/>
      <c r="K84" s="175"/>
      <c r="L84" s="174"/>
      <c r="M84" s="171"/>
      <c r="O84" s="176"/>
    </row>
    <row r="85" spans="1:15" s="172" customFormat="1" ht="18" customHeight="1">
      <c r="A85" s="171"/>
      <c r="B85" s="73" t="s">
        <v>866</v>
      </c>
      <c r="E85" s="171"/>
      <c r="F85" s="171"/>
      <c r="G85" s="173"/>
      <c r="H85" s="174"/>
      <c r="I85" s="174"/>
      <c r="J85" s="174"/>
      <c r="K85" s="175"/>
      <c r="L85" s="174"/>
      <c r="M85" s="171"/>
      <c r="O85" s="176"/>
    </row>
    <row r="86" spans="1:15" s="172" customFormat="1" ht="18" customHeight="1">
      <c r="A86" s="171"/>
      <c r="B86" s="35" t="s">
        <v>868</v>
      </c>
      <c r="E86" s="171"/>
      <c r="F86" s="171"/>
      <c r="G86" s="173"/>
      <c r="H86" s="174"/>
      <c r="I86" s="174"/>
      <c r="J86" s="174"/>
      <c r="K86" s="175"/>
      <c r="L86" s="174"/>
      <c r="M86" s="171"/>
      <c r="O86" s="176"/>
    </row>
    <row r="87" spans="1:12" ht="15.75">
      <c r="A87" s="143"/>
      <c r="B87" s="146"/>
      <c r="C87" s="144"/>
      <c r="D87" s="144"/>
      <c r="E87" s="145"/>
      <c r="F87" s="144"/>
      <c r="G87" s="35"/>
      <c r="H87" s="144"/>
      <c r="I87" s="144"/>
      <c r="J87" s="144"/>
      <c r="K87" s="144"/>
      <c r="L87" s="144"/>
    </row>
    <row r="88" spans="1:12" ht="15">
      <c r="A88" s="143"/>
      <c r="B88" s="144"/>
      <c r="C88" s="144"/>
      <c r="D88" s="144"/>
      <c r="E88" s="145"/>
      <c r="F88" s="144"/>
      <c r="G88" s="35"/>
      <c r="H88" s="144"/>
      <c r="I88" s="144"/>
      <c r="J88" s="144"/>
      <c r="K88" s="144"/>
      <c r="L88" s="144"/>
    </row>
  </sheetData>
  <sheetProtection formatCells="0" formatColumns="0" formatRows="0" insertColumns="0" insertRows="0" insertHyperlinks="0" deleteColumns="0" deleteRows="0" sort="0" autoFilter="0" pivotTables="0"/>
  <mergeCells count="13">
    <mergeCell ref="B68:D68"/>
    <mergeCell ref="B71:D71"/>
    <mergeCell ref="E9:E10"/>
    <mergeCell ref="A9:A10"/>
    <mergeCell ref="B9:B10"/>
    <mergeCell ref="C9:C10"/>
    <mergeCell ref="D9:D10"/>
    <mergeCell ref="H9:L9"/>
    <mergeCell ref="G1:L1"/>
    <mergeCell ref="F9:F10"/>
    <mergeCell ref="G9:G10"/>
    <mergeCell ref="A2:F2"/>
    <mergeCell ref="A3:F3"/>
  </mergeCells>
  <printOptions horizontalCentered="1"/>
  <pageMargins left="0.5" right="0.5" top="0.7" bottom="0.7" header="0.65" footer="0.5"/>
  <pageSetup horizontalDpi="600" verticalDpi="600" orientation="landscape" paperSize="9" r:id="rId1"/>
  <headerFooter alignWithMargins="0">
    <oddFooter>&amp;CPhụ lục 7.1 (Vạn Ninh 2015)&amp;RPage &amp;P</oddFooter>
  </headerFooter>
</worksheet>
</file>

<file path=xl/worksheets/sheet2.xml><?xml version="1.0" encoding="utf-8"?>
<worksheet xmlns="http://schemas.openxmlformats.org/spreadsheetml/2006/main" xmlns:r="http://schemas.openxmlformats.org/officeDocument/2006/relationships">
  <sheetPr codeName="Sheet2"/>
  <dimension ref="A1:G56"/>
  <sheetViews>
    <sheetView zoomScalePageLayoutView="0" workbookViewId="0" topLeftCell="A1">
      <selection activeCell="B15" sqref="B15"/>
    </sheetView>
  </sheetViews>
  <sheetFormatPr defaultColWidth="9.33203125" defaultRowHeight="12.75"/>
  <cols>
    <col min="1" max="1" width="6.83203125" style="7" customWidth="1"/>
    <col min="2" max="2" width="81.16015625" style="27" customWidth="1"/>
    <col min="3" max="7" width="12.83203125" style="27" customWidth="1"/>
    <col min="8" max="16384" width="9.33203125" style="27" customWidth="1"/>
  </cols>
  <sheetData>
    <row r="1" spans="1:7" ht="31.5" customHeight="1">
      <c r="A1" s="58" t="s">
        <v>560</v>
      </c>
      <c r="D1" s="207" t="s">
        <v>756</v>
      </c>
      <c r="E1" s="208"/>
      <c r="F1" s="208"/>
      <c r="G1" s="209"/>
    </row>
    <row r="2" spans="1:7" ht="28.5">
      <c r="A2" s="215" t="s">
        <v>258</v>
      </c>
      <c r="B2" s="215"/>
      <c r="C2" s="216"/>
      <c r="D2" s="46" t="s">
        <v>172</v>
      </c>
      <c r="E2" s="114" t="s">
        <v>138</v>
      </c>
      <c r="F2" s="114" t="s">
        <v>139</v>
      </c>
      <c r="G2" s="45" t="s">
        <v>140</v>
      </c>
    </row>
    <row r="3" spans="1:7" ht="17.25" customHeight="1">
      <c r="A3" s="211" t="s">
        <v>635</v>
      </c>
      <c r="B3" s="211"/>
      <c r="C3" s="212"/>
      <c r="D3" s="56">
        <v>1</v>
      </c>
      <c r="E3" s="120">
        <v>1600000</v>
      </c>
      <c r="F3" s="116">
        <f>0.5*E3</f>
        <v>800000</v>
      </c>
      <c r="G3" s="116">
        <f>0.3*E3</f>
        <v>480000</v>
      </c>
    </row>
    <row r="4" spans="1:7" s="4" customFormat="1" ht="17.25" customHeight="1">
      <c r="A4" s="213"/>
      <c r="B4" s="213"/>
      <c r="C4" s="214"/>
      <c r="D4" s="55">
        <v>2</v>
      </c>
      <c r="E4" s="115">
        <v>800000</v>
      </c>
      <c r="F4" s="116">
        <f>0.5*E4</f>
        <v>400000</v>
      </c>
      <c r="G4" s="116">
        <f>0.3*E4</f>
        <v>240000</v>
      </c>
    </row>
    <row r="5" spans="1:7" s="4" customFormat="1" ht="17.25" customHeight="1">
      <c r="A5" s="29"/>
      <c r="B5" s="28"/>
      <c r="D5" s="57">
        <v>3</v>
      </c>
      <c r="E5" s="121">
        <v>400000</v>
      </c>
      <c r="F5" s="117">
        <f>0.5*E5</f>
        <v>200000</v>
      </c>
      <c r="G5" s="117">
        <f>0.3*E5</f>
        <v>120000</v>
      </c>
    </row>
    <row r="6" spans="1:7" s="4" customFormat="1" ht="15">
      <c r="A6" s="54" t="s">
        <v>632</v>
      </c>
      <c r="B6" s="58" t="s">
        <v>633</v>
      </c>
      <c r="C6" s="210"/>
      <c r="D6" s="210"/>
      <c r="E6" s="210"/>
      <c r="G6" s="118"/>
    </row>
    <row r="7" spans="1:7" ht="30" customHeight="1">
      <c r="A7" s="193" t="s">
        <v>128</v>
      </c>
      <c r="B7" s="193" t="s">
        <v>171</v>
      </c>
      <c r="C7" s="193" t="s">
        <v>172</v>
      </c>
      <c r="D7" s="193" t="s">
        <v>173</v>
      </c>
      <c r="E7" s="203" t="s">
        <v>144</v>
      </c>
      <c r="F7" s="204"/>
      <c r="G7" s="205"/>
    </row>
    <row r="8" spans="1:7" ht="18" customHeight="1">
      <c r="A8" s="206"/>
      <c r="B8" s="206"/>
      <c r="C8" s="206"/>
      <c r="D8" s="206"/>
      <c r="E8" s="45" t="s">
        <v>138</v>
      </c>
      <c r="F8" s="45" t="s">
        <v>139</v>
      </c>
      <c r="G8" s="45" t="s">
        <v>140</v>
      </c>
    </row>
    <row r="9" spans="1:7" s="9" customFormat="1" ht="18" customHeight="1">
      <c r="A9" s="24" t="s">
        <v>131</v>
      </c>
      <c r="B9" s="47" t="s">
        <v>146</v>
      </c>
      <c r="C9" s="48"/>
      <c r="D9" s="48"/>
      <c r="E9" s="49"/>
      <c r="F9" s="49"/>
      <c r="G9" s="49"/>
    </row>
    <row r="10" spans="1:7" s="9" customFormat="1" ht="18" customHeight="1">
      <c r="A10" s="2">
        <v>1</v>
      </c>
      <c r="B10" s="1" t="s">
        <v>147</v>
      </c>
      <c r="C10" s="30">
        <v>3</v>
      </c>
      <c r="D10" s="69">
        <v>0.8</v>
      </c>
      <c r="E10" s="31">
        <f>D10*VLOOKUP(C10,$D$3:$G$5,2,0)</f>
        <v>320000</v>
      </c>
      <c r="F10" s="31">
        <f aca="true" t="shared" si="0" ref="F10:F20">D10*VLOOKUP(C10,$D$3:$G$5,3,0)</f>
        <v>160000</v>
      </c>
      <c r="G10" s="31">
        <f aca="true" t="shared" si="1" ref="G10:G20">D10*VLOOKUP(C10,$D$3:$G$5,4,0)</f>
        <v>96000</v>
      </c>
    </row>
    <row r="11" spans="1:7" s="9" customFormat="1" ht="18" customHeight="1">
      <c r="A11" s="2">
        <v>2</v>
      </c>
      <c r="B11" s="1" t="s">
        <v>148</v>
      </c>
      <c r="C11" s="30">
        <v>3</v>
      </c>
      <c r="D11" s="69">
        <v>1.2</v>
      </c>
      <c r="E11" s="31">
        <f aca="true" t="shared" si="2" ref="E11:E20">D11*VLOOKUP(C11,$D$3:$E$5,2,0)</f>
        <v>480000</v>
      </c>
      <c r="F11" s="31">
        <f t="shared" si="0"/>
        <v>240000</v>
      </c>
      <c r="G11" s="31">
        <f t="shared" si="1"/>
        <v>144000</v>
      </c>
    </row>
    <row r="12" spans="1:7" s="9" customFormat="1" ht="18" customHeight="1">
      <c r="A12" s="2">
        <v>3</v>
      </c>
      <c r="B12" s="1" t="s">
        <v>149</v>
      </c>
      <c r="C12" s="30">
        <v>3</v>
      </c>
      <c r="D12" s="69">
        <v>0.8</v>
      </c>
      <c r="E12" s="31">
        <f t="shared" si="2"/>
        <v>320000</v>
      </c>
      <c r="F12" s="31">
        <f t="shared" si="0"/>
        <v>160000</v>
      </c>
      <c r="G12" s="31">
        <f t="shared" si="1"/>
        <v>96000</v>
      </c>
    </row>
    <row r="13" spans="1:7" s="9" customFormat="1" ht="18" customHeight="1">
      <c r="A13" s="2">
        <v>4</v>
      </c>
      <c r="B13" s="1" t="s">
        <v>150</v>
      </c>
      <c r="C13" s="30">
        <v>2</v>
      </c>
      <c r="D13" s="69">
        <v>0.8</v>
      </c>
      <c r="E13" s="31">
        <f t="shared" si="2"/>
        <v>640000</v>
      </c>
      <c r="F13" s="31">
        <f t="shared" si="0"/>
        <v>320000</v>
      </c>
      <c r="G13" s="31">
        <f t="shared" si="1"/>
        <v>192000</v>
      </c>
    </row>
    <row r="14" spans="1:7" s="9" customFormat="1" ht="18" customHeight="1">
      <c r="A14" s="2">
        <v>5</v>
      </c>
      <c r="B14" s="1" t="s">
        <v>151</v>
      </c>
      <c r="C14" s="5">
        <v>2</v>
      </c>
      <c r="D14" s="70">
        <v>1</v>
      </c>
      <c r="E14" s="31">
        <f t="shared" si="2"/>
        <v>800000</v>
      </c>
      <c r="F14" s="31">
        <f t="shared" si="0"/>
        <v>400000</v>
      </c>
      <c r="G14" s="31">
        <f t="shared" si="1"/>
        <v>240000</v>
      </c>
    </row>
    <row r="15" spans="1:7" s="9" customFormat="1" ht="18" customHeight="1">
      <c r="A15" s="2">
        <v>6</v>
      </c>
      <c r="B15" s="1" t="s">
        <v>152</v>
      </c>
      <c r="C15" s="5">
        <v>2</v>
      </c>
      <c r="D15" s="70">
        <v>1.2</v>
      </c>
      <c r="E15" s="31">
        <f t="shared" si="2"/>
        <v>960000</v>
      </c>
      <c r="F15" s="31">
        <f t="shared" si="0"/>
        <v>480000</v>
      </c>
      <c r="G15" s="31">
        <f t="shared" si="1"/>
        <v>288000</v>
      </c>
    </row>
    <row r="16" spans="1:7" s="9" customFormat="1" ht="18" customHeight="1">
      <c r="A16" s="2">
        <v>7</v>
      </c>
      <c r="B16" s="1" t="s">
        <v>153</v>
      </c>
      <c r="C16" s="30">
        <v>3</v>
      </c>
      <c r="D16" s="69">
        <v>1.4</v>
      </c>
      <c r="E16" s="31">
        <f t="shared" si="2"/>
        <v>560000</v>
      </c>
      <c r="F16" s="31">
        <f t="shared" si="0"/>
        <v>280000</v>
      </c>
      <c r="G16" s="31">
        <f t="shared" si="1"/>
        <v>168000</v>
      </c>
    </row>
    <row r="17" spans="1:7" s="9" customFormat="1" ht="18" customHeight="1">
      <c r="A17" s="2">
        <v>8</v>
      </c>
      <c r="B17" s="23" t="s">
        <v>514</v>
      </c>
      <c r="C17" s="2">
        <v>3</v>
      </c>
      <c r="D17" s="71">
        <v>1.2</v>
      </c>
      <c r="E17" s="31">
        <f t="shared" si="2"/>
        <v>480000</v>
      </c>
      <c r="F17" s="31">
        <f t="shared" si="0"/>
        <v>240000</v>
      </c>
      <c r="G17" s="31">
        <f t="shared" si="1"/>
        <v>144000</v>
      </c>
    </row>
    <row r="18" spans="1:7" s="9" customFormat="1" ht="18" customHeight="1">
      <c r="A18" s="2">
        <v>9</v>
      </c>
      <c r="B18" s="23" t="s">
        <v>515</v>
      </c>
      <c r="C18" s="2">
        <v>3</v>
      </c>
      <c r="D18" s="71">
        <v>1.2</v>
      </c>
      <c r="E18" s="31">
        <f t="shared" si="2"/>
        <v>480000</v>
      </c>
      <c r="F18" s="31">
        <f t="shared" si="0"/>
        <v>240000</v>
      </c>
      <c r="G18" s="31">
        <f t="shared" si="1"/>
        <v>144000</v>
      </c>
    </row>
    <row r="19" spans="1:7" s="9" customFormat="1" ht="18" customHeight="1">
      <c r="A19" s="2">
        <v>10</v>
      </c>
      <c r="B19" s="1" t="s">
        <v>154</v>
      </c>
      <c r="C19" s="30">
        <v>2</v>
      </c>
      <c r="D19" s="69">
        <v>1</v>
      </c>
      <c r="E19" s="31">
        <f t="shared" si="2"/>
        <v>800000</v>
      </c>
      <c r="F19" s="31">
        <f t="shared" si="0"/>
        <v>400000</v>
      </c>
      <c r="G19" s="31">
        <f t="shared" si="1"/>
        <v>240000</v>
      </c>
    </row>
    <row r="20" spans="1:7" s="9" customFormat="1" ht="18" customHeight="1">
      <c r="A20" s="2">
        <v>11</v>
      </c>
      <c r="B20" s="1" t="s">
        <v>155</v>
      </c>
      <c r="C20" s="30">
        <v>1</v>
      </c>
      <c r="D20" s="69">
        <v>1.5</v>
      </c>
      <c r="E20" s="31">
        <f t="shared" si="2"/>
        <v>2400000</v>
      </c>
      <c r="F20" s="31">
        <f t="shared" si="0"/>
        <v>1200000</v>
      </c>
      <c r="G20" s="31">
        <f t="shared" si="1"/>
        <v>720000</v>
      </c>
    </row>
    <row r="21" spans="1:7" s="9" customFormat="1" ht="30" customHeight="1">
      <c r="A21" s="22" t="s">
        <v>132</v>
      </c>
      <c r="B21" s="32" t="s">
        <v>590</v>
      </c>
      <c r="C21" s="30"/>
      <c r="D21" s="69"/>
      <c r="E21" s="31"/>
      <c r="F21" s="31"/>
      <c r="G21" s="31"/>
    </row>
    <row r="22" spans="1:7" s="9" customFormat="1" ht="18" customHeight="1">
      <c r="A22" s="2">
        <v>1</v>
      </c>
      <c r="B22" s="23" t="s">
        <v>516</v>
      </c>
      <c r="C22" s="30">
        <v>3</v>
      </c>
      <c r="D22" s="69">
        <v>1.2</v>
      </c>
      <c r="E22" s="31">
        <f>D22*VLOOKUP(C22,$D$3:$E$5,2,0)</f>
        <v>480000</v>
      </c>
      <c r="F22" s="31">
        <f>D22*VLOOKUP(C22,$D$3:$G$5,3,0)</f>
        <v>240000</v>
      </c>
      <c r="G22" s="31">
        <f>D22*VLOOKUP(C22,$D$3:$G$5,4,0)</f>
        <v>144000</v>
      </c>
    </row>
    <row r="23" spans="1:7" s="9" customFormat="1" ht="18" customHeight="1">
      <c r="A23" s="2">
        <v>2</v>
      </c>
      <c r="B23" s="23" t="s">
        <v>517</v>
      </c>
      <c r="C23" s="30">
        <v>3</v>
      </c>
      <c r="D23" s="69">
        <v>1</v>
      </c>
      <c r="E23" s="31">
        <f>D23*VLOOKUP(C23,$D$3:$E$5,2,0)</f>
        <v>400000</v>
      </c>
      <c r="F23" s="31">
        <f>D23*VLOOKUP(C23,$D$3:$G$5,3,0)</f>
        <v>200000</v>
      </c>
      <c r="G23" s="31">
        <f>D23*VLOOKUP(C23,$D$3:$G$5,4,0)</f>
        <v>120000</v>
      </c>
    </row>
    <row r="24" spans="1:7" s="9" customFormat="1" ht="18" customHeight="1">
      <c r="A24" s="2">
        <v>3</v>
      </c>
      <c r="B24" s="1" t="s">
        <v>156</v>
      </c>
      <c r="C24" s="30">
        <v>3</v>
      </c>
      <c r="D24" s="69">
        <v>1</v>
      </c>
      <c r="E24" s="31">
        <f>D24*VLOOKUP(C24,$D$3:$E$5,2,0)</f>
        <v>400000</v>
      </c>
      <c r="F24" s="31">
        <f>D24*VLOOKUP(C24,$D$3:$G$5,3,0)</f>
        <v>200000</v>
      </c>
      <c r="G24" s="31">
        <f>D24*VLOOKUP(C24,$D$3:$G$5,4,0)</f>
        <v>120000</v>
      </c>
    </row>
    <row r="25" spans="1:7" s="9" customFormat="1" ht="18" customHeight="1">
      <c r="A25" s="2">
        <v>4</v>
      </c>
      <c r="B25" s="1" t="s">
        <v>157</v>
      </c>
      <c r="C25" s="30">
        <v>3</v>
      </c>
      <c r="D25" s="69">
        <v>0.8</v>
      </c>
      <c r="E25" s="31">
        <f>D25*VLOOKUP(C25,$D$3:$E$5,2,0)</f>
        <v>320000</v>
      </c>
      <c r="F25" s="31">
        <f>D25*VLOOKUP(C25,$D$3:$G$5,3,0)</f>
        <v>160000</v>
      </c>
      <c r="G25" s="31">
        <f>D25*VLOOKUP(C25,$D$3:$G$5,4,0)</f>
        <v>96000</v>
      </c>
    </row>
    <row r="26" spans="1:7" s="9" customFormat="1" ht="18" customHeight="1">
      <c r="A26" s="2">
        <v>5</v>
      </c>
      <c r="B26" s="23" t="s">
        <v>589</v>
      </c>
      <c r="C26" s="30">
        <v>3</v>
      </c>
      <c r="D26" s="69">
        <v>0.8</v>
      </c>
      <c r="E26" s="31">
        <f>D26*VLOOKUP(C26,$D$3:$E$5,2,0)</f>
        <v>320000</v>
      </c>
      <c r="F26" s="31">
        <f>D26*VLOOKUP(C26,$D$3:$G$5,3,0)</f>
        <v>160000</v>
      </c>
      <c r="G26" s="31">
        <f>D26*VLOOKUP(C26,$D$3:$G$5,4,0)</f>
        <v>96000</v>
      </c>
    </row>
    <row r="27" spans="1:7" s="9" customFormat="1" ht="18" customHeight="1">
      <c r="A27" s="2">
        <v>6</v>
      </c>
      <c r="B27" s="1" t="s">
        <v>158</v>
      </c>
      <c r="C27" s="30"/>
      <c r="D27" s="69"/>
      <c r="E27" s="31"/>
      <c r="F27" s="31"/>
      <c r="G27" s="31"/>
    </row>
    <row r="28" spans="1:7" s="9" customFormat="1" ht="18" customHeight="1">
      <c r="A28" s="74" t="s">
        <v>755</v>
      </c>
      <c r="B28" s="1" t="s">
        <v>759</v>
      </c>
      <c r="C28" s="30">
        <v>3</v>
      </c>
      <c r="D28" s="69">
        <v>0.6</v>
      </c>
      <c r="E28" s="31">
        <f>D28*VLOOKUP(C28,$D$3:$E$5,2,0)</f>
        <v>240000</v>
      </c>
      <c r="F28" s="31">
        <f>D28*VLOOKUP(C28,$D$3:$G$5,3,0)</f>
        <v>120000</v>
      </c>
      <c r="G28" s="31">
        <f>D28*VLOOKUP(C28,$D$3:$G$5,4,0)</f>
        <v>72000</v>
      </c>
    </row>
    <row r="29" spans="1:7" s="9" customFormat="1" ht="18" customHeight="1">
      <c r="A29" s="74" t="s">
        <v>755</v>
      </c>
      <c r="B29" s="1" t="s">
        <v>760</v>
      </c>
      <c r="C29" s="30">
        <v>3</v>
      </c>
      <c r="D29" s="69">
        <v>0.8</v>
      </c>
      <c r="E29" s="31">
        <f>D29*VLOOKUP(C29,$D$3:$E$5,2,0)</f>
        <v>320000</v>
      </c>
      <c r="F29" s="31">
        <f>D29*VLOOKUP(C29,$D$3:$G$5,3,0)</f>
        <v>160000</v>
      </c>
      <c r="G29" s="31">
        <f>D29*VLOOKUP(C29,$D$3:$G$5,4,0)</f>
        <v>96000</v>
      </c>
    </row>
    <row r="30" spans="1:7" s="9" customFormat="1" ht="18" customHeight="1">
      <c r="A30" s="2">
        <v>7</v>
      </c>
      <c r="B30" s="1" t="s">
        <v>159</v>
      </c>
      <c r="C30" s="30"/>
      <c r="D30" s="69"/>
      <c r="E30" s="31"/>
      <c r="F30" s="31"/>
      <c r="G30" s="31"/>
    </row>
    <row r="31" spans="1:7" s="9" customFormat="1" ht="18" customHeight="1">
      <c r="A31" s="74" t="s">
        <v>755</v>
      </c>
      <c r="B31" s="1" t="s">
        <v>761</v>
      </c>
      <c r="C31" s="30">
        <v>2</v>
      </c>
      <c r="D31" s="69">
        <v>0.8</v>
      </c>
      <c r="E31" s="31">
        <f>D31*VLOOKUP(C31,$D$3:$E$5,2,0)</f>
        <v>640000</v>
      </c>
      <c r="F31" s="31">
        <f>D31*VLOOKUP(C31,$D$3:$G$5,3,0)</f>
        <v>320000</v>
      </c>
      <c r="G31" s="31">
        <f>D31*VLOOKUP(C31,$D$3:$G$5,4,0)</f>
        <v>192000</v>
      </c>
    </row>
    <row r="32" spans="1:7" s="9" customFormat="1" ht="18" customHeight="1">
      <c r="A32" s="74" t="s">
        <v>755</v>
      </c>
      <c r="B32" s="1" t="s">
        <v>762</v>
      </c>
      <c r="C32" s="30">
        <v>3</v>
      </c>
      <c r="D32" s="69">
        <v>1.2</v>
      </c>
      <c r="E32" s="31">
        <f>D32*VLOOKUP(C32,$D$3:$E$5,2,0)</f>
        <v>480000</v>
      </c>
      <c r="F32" s="31">
        <f>D32*VLOOKUP(C32,$D$3:$G$5,3,0)</f>
        <v>240000</v>
      </c>
      <c r="G32" s="31">
        <f>D32*VLOOKUP(C32,$D$3:$G$5,4,0)</f>
        <v>144000</v>
      </c>
    </row>
    <row r="33" spans="1:7" s="9" customFormat="1" ht="18" customHeight="1">
      <c r="A33" s="6">
        <v>8</v>
      </c>
      <c r="B33" s="10" t="s">
        <v>160</v>
      </c>
      <c r="C33" s="30">
        <v>3</v>
      </c>
      <c r="D33" s="69">
        <v>1.3</v>
      </c>
      <c r="E33" s="31">
        <f>D33*VLOOKUP(C33,$D$3:$E$5,2,0)</f>
        <v>520000</v>
      </c>
      <c r="F33" s="31">
        <f>D33*VLOOKUP(C33,$D$3:$G$5,3,0)</f>
        <v>260000</v>
      </c>
      <c r="G33" s="31">
        <f>D33*VLOOKUP(C33,$D$3:$G$5,4,0)</f>
        <v>156000</v>
      </c>
    </row>
    <row r="34" spans="1:7" s="9" customFormat="1" ht="18" customHeight="1">
      <c r="A34" s="6">
        <v>9</v>
      </c>
      <c r="B34" s="1" t="s">
        <v>564</v>
      </c>
      <c r="C34" s="30">
        <v>3</v>
      </c>
      <c r="D34" s="69">
        <v>1.4</v>
      </c>
      <c r="E34" s="31">
        <f>D34*VLOOKUP(C34,$D$3:$E$5,2,0)</f>
        <v>560000</v>
      </c>
      <c r="F34" s="31">
        <f>D34*VLOOKUP(C34,$D$3:$G$5,3,0)</f>
        <v>280000</v>
      </c>
      <c r="G34" s="31">
        <f>D34*VLOOKUP(C34,$D$3:$G$5,4,0)</f>
        <v>168000</v>
      </c>
    </row>
    <row r="35" spans="1:7" s="9" customFormat="1" ht="18" customHeight="1">
      <c r="A35" s="33" t="s">
        <v>133</v>
      </c>
      <c r="B35" s="34" t="s">
        <v>161</v>
      </c>
      <c r="C35" s="30"/>
      <c r="D35" s="69"/>
      <c r="E35" s="31"/>
      <c r="F35" s="31"/>
      <c r="G35" s="31"/>
    </row>
    <row r="36" spans="1:7" s="9" customFormat="1" ht="18" customHeight="1">
      <c r="A36" s="6">
        <v>1</v>
      </c>
      <c r="B36" s="10" t="s">
        <v>162</v>
      </c>
      <c r="C36" s="30">
        <v>2</v>
      </c>
      <c r="D36" s="69">
        <v>1.4</v>
      </c>
      <c r="E36" s="31">
        <f>D36*VLOOKUP(C36,$D$3:$E$5,2,0)</f>
        <v>1120000</v>
      </c>
      <c r="F36" s="31">
        <f>D36*VLOOKUP(C36,$D$3:$G$5,3,0)</f>
        <v>560000</v>
      </c>
      <c r="G36" s="31">
        <f>D36*VLOOKUP(C36,$D$3:$G$5,4,0)</f>
        <v>336000</v>
      </c>
    </row>
    <row r="37" spans="1:7" s="9" customFormat="1" ht="18" customHeight="1">
      <c r="A37" s="2">
        <v>2</v>
      </c>
      <c r="B37" s="1" t="s">
        <v>259</v>
      </c>
      <c r="C37" s="30">
        <v>2</v>
      </c>
      <c r="D37" s="69">
        <v>0.9</v>
      </c>
      <c r="E37" s="31">
        <f>D37*VLOOKUP(C37,$D$3:$E$5,2,0)</f>
        <v>720000</v>
      </c>
      <c r="F37" s="31">
        <f>D37*VLOOKUP(C37,$D$3:$G$5,3,0)</f>
        <v>360000</v>
      </c>
      <c r="G37" s="31">
        <f>D37*VLOOKUP(C37,$D$3:$G$5,4,0)</f>
        <v>216000</v>
      </c>
    </row>
    <row r="38" spans="1:7" s="9" customFormat="1" ht="18" customHeight="1">
      <c r="A38" s="2">
        <v>3</v>
      </c>
      <c r="B38" s="1" t="s">
        <v>163</v>
      </c>
      <c r="C38" s="30">
        <v>3</v>
      </c>
      <c r="D38" s="69">
        <v>1.2</v>
      </c>
      <c r="E38" s="31">
        <f>D38*VLOOKUP(C38,$D$3:$E$5,2,0)</f>
        <v>480000</v>
      </c>
      <c r="F38" s="31">
        <f>D38*VLOOKUP(C38,$D$3:$G$5,3,0)</f>
        <v>240000</v>
      </c>
      <c r="G38" s="31">
        <f>D38*VLOOKUP(C38,$D$3:$G$5,4,0)</f>
        <v>144000</v>
      </c>
    </row>
    <row r="39" spans="1:7" s="9" customFormat="1" ht="18" customHeight="1">
      <c r="A39" s="2">
        <v>4</v>
      </c>
      <c r="B39" s="1" t="s">
        <v>410</v>
      </c>
      <c r="C39" s="30">
        <v>3</v>
      </c>
      <c r="D39" s="69">
        <v>1.2</v>
      </c>
      <c r="E39" s="31">
        <f>D39*VLOOKUP(C39,$D$3:$E$5,2,0)</f>
        <v>480000</v>
      </c>
      <c r="F39" s="31">
        <f>D39*VLOOKUP(C39,$D$3:$G$5,3,0)</f>
        <v>240000</v>
      </c>
      <c r="G39" s="31">
        <f>D39*VLOOKUP(C39,$D$3:$G$5,4,0)</f>
        <v>144000</v>
      </c>
    </row>
    <row r="40" spans="1:7" s="9" customFormat="1" ht="18" customHeight="1">
      <c r="A40" s="2">
        <v>5</v>
      </c>
      <c r="B40" s="1" t="s">
        <v>164</v>
      </c>
      <c r="C40" s="30"/>
      <c r="D40" s="69"/>
      <c r="E40" s="31"/>
      <c r="F40" s="31"/>
      <c r="G40" s="31"/>
    </row>
    <row r="41" spans="1:7" s="9" customFormat="1" ht="18" customHeight="1">
      <c r="A41" s="74" t="s">
        <v>755</v>
      </c>
      <c r="B41" s="1" t="s">
        <v>757</v>
      </c>
      <c r="C41" s="30">
        <v>2</v>
      </c>
      <c r="D41" s="69">
        <v>0.8</v>
      </c>
      <c r="E41" s="31">
        <f>D41*VLOOKUP(C41,$D$3:$E$5,2,0)</f>
        <v>640000</v>
      </c>
      <c r="F41" s="31">
        <f>D41*VLOOKUP(C41,$D$3:$G$5,3,0)</f>
        <v>320000</v>
      </c>
      <c r="G41" s="31">
        <f>D41*VLOOKUP(C41,$D$3:$G$5,4,0)</f>
        <v>192000</v>
      </c>
    </row>
    <row r="42" spans="1:7" s="9" customFormat="1" ht="18" customHeight="1">
      <c r="A42" s="74" t="s">
        <v>755</v>
      </c>
      <c r="B42" s="1" t="s">
        <v>758</v>
      </c>
      <c r="C42" s="30">
        <v>2</v>
      </c>
      <c r="D42" s="69">
        <v>1</v>
      </c>
      <c r="E42" s="31">
        <f>D42*VLOOKUP(C42,$D$3:$E$5,2,0)</f>
        <v>800000</v>
      </c>
      <c r="F42" s="31">
        <f>D42*VLOOKUP(C42,$D$3:$G$5,3,0)</f>
        <v>400000</v>
      </c>
      <c r="G42" s="31">
        <f>D42*VLOOKUP(C42,$D$3:$G$5,4,0)</f>
        <v>240000</v>
      </c>
    </row>
    <row r="43" spans="1:7" s="9" customFormat="1" ht="18" customHeight="1">
      <c r="A43" s="2">
        <v>6</v>
      </c>
      <c r="B43" s="1" t="s">
        <v>165</v>
      </c>
      <c r="C43" s="30">
        <v>1</v>
      </c>
      <c r="D43" s="69">
        <v>0.9</v>
      </c>
      <c r="E43" s="31">
        <f>D43*VLOOKUP(C43,$D$3:$E$5,2,0)</f>
        <v>1440000</v>
      </c>
      <c r="F43" s="31">
        <f>D43*VLOOKUP(C43,$D$3:$G$5,3,0)</f>
        <v>720000</v>
      </c>
      <c r="G43" s="31">
        <f>D43*VLOOKUP(C43,$D$3:$G$5,4,0)</f>
        <v>432000</v>
      </c>
    </row>
    <row r="44" spans="1:7" s="9" customFormat="1" ht="18" customHeight="1">
      <c r="A44" s="2">
        <v>7</v>
      </c>
      <c r="B44" s="1" t="s">
        <v>166</v>
      </c>
      <c r="C44" s="30">
        <v>1</v>
      </c>
      <c r="D44" s="69">
        <v>1</v>
      </c>
      <c r="E44" s="31">
        <f>D44*VLOOKUP(C44,$D$3:$E$5,2,0)</f>
        <v>1600000</v>
      </c>
      <c r="F44" s="31">
        <f>D44*VLOOKUP(C44,$D$3:$G$5,3,0)</f>
        <v>800000</v>
      </c>
      <c r="G44" s="31">
        <f>D44*VLOOKUP(C44,$D$3:$G$5,4,0)</f>
        <v>480000</v>
      </c>
    </row>
    <row r="45" spans="1:7" s="9" customFormat="1" ht="18" customHeight="1">
      <c r="A45" s="2">
        <v>8</v>
      </c>
      <c r="B45" s="1" t="s">
        <v>167</v>
      </c>
      <c r="C45" s="30">
        <v>3</v>
      </c>
      <c r="D45" s="69">
        <v>1</v>
      </c>
      <c r="E45" s="31">
        <f>D45*VLOOKUP(C45,$D$3:$E$5,2,0)</f>
        <v>400000</v>
      </c>
      <c r="F45" s="31">
        <f>D45*VLOOKUP(C45,$D$3:$G$5,3,0)</f>
        <v>200000</v>
      </c>
      <c r="G45" s="31">
        <f>D45*VLOOKUP(C45,$D$3:$G$5,4,0)</f>
        <v>120000</v>
      </c>
    </row>
    <row r="46" spans="1:7" s="9" customFormat="1" ht="15">
      <c r="A46" s="22" t="s">
        <v>134</v>
      </c>
      <c r="B46" s="32" t="s">
        <v>168</v>
      </c>
      <c r="C46" s="30"/>
      <c r="D46" s="69"/>
      <c r="E46" s="31"/>
      <c r="F46" s="31"/>
      <c r="G46" s="31"/>
    </row>
    <row r="47" spans="1:7" s="9" customFormat="1" ht="30" customHeight="1">
      <c r="A47" s="2">
        <v>1</v>
      </c>
      <c r="B47" s="1" t="s">
        <v>763</v>
      </c>
      <c r="C47" s="30">
        <v>3</v>
      </c>
      <c r="D47" s="69">
        <v>1.2</v>
      </c>
      <c r="E47" s="31">
        <f>D47*VLOOKUP(C47,$D$3:$E$5,2,0)</f>
        <v>480000</v>
      </c>
      <c r="F47" s="31">
        <f>D47*VLOOKUP(C47,$D$3:$G$5,3,0)</f>
        <v>240000</v>
      </c>
      <c r="G47" s="31">
        <f>D47*VLOOKUP(C47,$D$3:$G$5,4,0)</f>
        <v>144000</v>
      </c>
    </row>
    <row r="48" spans="1:7" s="9" customFormat="1" ht="30" customHeight="1">
      <c r="A48" s="2">
        <v>2</v>
      </c>
      <c r="B48" s="1" t="s">
        <v>169</v>
      </c>
      <c r="C48" s="30">
        <v>2</v>
      </c>
      <c r="D48" s="69">
        <v>1.8</v>
      </c>
      <c r="E48" s="31">
        <f>D48*VLOOKUP(C48,$D$3:$E$5,2,0)</f>
        <v>1440000</v>
      </c>
      <c r="F48" s="31">
        <f>D48*VLOOKUP(C48,$D$3:$G$5,3,0)</f>
        <v>720000</v>
      </c>
      <c r="G48" s="31">
        <f>D48*VLOOKUP(C48,$D$3:$G$5,4,0)</f>
        <v>432000</v>
      </c>
    </row>
    <row r="49" spans="1:7" s="9" customFormat="1" ht="18" customHeight="1">
      <c r="A49" s="22" t="s">
        <v>135</v>
      </c>
      <c r="B49" s="32" t="s">
        <v>170</v>
      </c>
      <c r="C49" s="30">
        <v>3</v>
      </c>
      <c r="D49" s="69">
        <v>1.4</v>
      </c>
      <c r="E49" s="31">
        <f>D49*VLOOKUP(C49,$D$3:$E$5,2,0)</f>
        <v>560000</v>
      </c>
      <c r="F49" s="31">
        <f>D49*VLOOKUP(C49,$D$3:$G$5,3,0)</f>
        <v>280000</v>
      </c>
      <c r="G49" s="31">
        <f>D49*VLOOKUP(C49,$D$3:$G$5,4,0)</f>
        <v>168000</v>
      </c>
    </row>
    <row r="50" spans="1:7" s="9" customFormat="1" ht="18" customHeight="1">
      <c r="A50" s="75" t="s">
        <v>260</v>
      </c>
      <c r="B50" s="76" t="s">
        <v>667</v>
      </c>
      <c r="C50" s="77">
        <v>3</v>
      </c>
      <c r="D50" s="78">
        <v>1.2</v>
      </c>
      <c r="E50" s="79">
        <f>D50*VLOOKUP(C50,$D$3:$E$5,2,0)</f>
        <v>480000</v>
      </c>
      <c r="F50" s="79">
        <f>D50*VLOOKUP(C50,$D$3:$G$5,3,0)</f>
        <v>240000</v>
      </c>
      <c r="G50" s="79">
        <f>D50*VLOOKUP(C50,$D$3:$G$5,4,0)</f>
        <v>144000</v>
      </c>
    </row>
    <row r="51" spans="1:5" s="9" customFormat="1" ht="6.75" customHeight="1">
      <c r="A51" s="59"/>
      <c r="B51" s="60"/>
      <c r="C51" s="61"/>
      <c r="D51" s="61"/>
      <c r="E51" s="62"/>
    </row>
    <row r="52" spans="1:7" s="4" customFormat="1" ht="15">
      <c r="A52" s="138" t="s">
        <v>634</v>
      </c>
      <c r="B52" s="63" t="s">
        <v>867</v>
      </c>
      <c r="C52" s="35"/>
      <c r="D52" s="35"/>
      <c r="E52" s="139"/>
      <c r="F52" s="35"/>
      <c r="G52" s="140"/>
    </row>
    <row r="53" spans="1:7" s="172" customFormat="1" ht="18" customHeight="1">
      <c r="A53" s="171"/>
      <c r="B53" s="72" t="s">
        <v>865</v>
      </c>
      <c r="E53" s="171"/>
      <c r="F53" s="171"/>
      <c r="G53" s="173"/>
    </row>
    <row r="54" spans="1:7" s="172" customFormat="1" ht="18" customHeight="1">
      <c r="A54" s="171"/>
      <c r="B54" s="73" t="s">
        <v>866</v>
      </c>
      <c r="E54" s="171"/>
      <c r="F54" s="171"/>
      <c r="G54" s="173"/>
    </row>
    <row r="55" spans="1:7" s="172" customFormat="1" ht="18" customHeight="1">
      <c r="A55" s="171"/>
      <c r="B55" s="35" t="s">
        <v>868</v>
      </c>
      <c r="E55" s="171"/>
      <c r="F55" s="171"/>
      <c r="G55" s="173"/>
    </row>
    <row r="56" ht="15">
      <c r="B56" s="36"/>
    </row>
  </sheetData>
  <sheetProtection formatCells="0" formatColumns="0" formatRows="0" insertColumns="0" insertRows="0" insertHyperlinks="0" deleteColumns="0" deleteRows="0" sort="0" autoFilter="0" pivotTables="0"/>
  <mergeCells count="10">
    <mergeCell ref="E7:G7"/>
    <mergeCell ref="A7:A8"/>
    <mergeCell ref="B7:B8"/>
    <mergeCell ref="C7:C8"/>
    <mergeCell ref="D7:D8"/>
    <mergeCell ref="D1:G1"/>
    <mergeCell ref="C6:E6"/>
    <mergeCell ref="A3:C3"/>
    <mergeCell ref="A4:C4"/>
    <mergeCell ref="A2:C2"/>
  </mergeCells>
  <printOptions horizontalCentered="1"/>
  <pageMargins left="0.5" right="0.5" top="0.7" bottom="0.7" header="0.65" footer="0.5"/>
  <pageSetup horizontalDpi="600" verticalDpi="600" orientation="landscape" paperSize="9" r:id="rId1"/>
  <headerFooter alignWithMargins="0">
    <oddFooter>&amp;CPhụ lục 7.2 (Vạn Ninh 2015)&amp;RPage &amp;P</oddFooter>
  </headerFooter>
</worksheet>
</file>

<file path=xl/worksheets/sheet3.xml><?xml version="1.0" encoding="utf-8"?>
<worksheet xmlns="http://schemas.openxmlformats.org/spreadsheetml/2006/main" xmlns:r="http://schemas.openxmlformats.org/officeDocument/2006/relationships">
  <sheetPr codeName="Sheet3"/>
  <dimension ref="A1:I381"/>
  <sheetViews>
    <sheetView zoomScalePageLayoutView="0" workbookViewId="0" topLeftCell="A1">
      <selection activeCell="B21" sqref="B21"/>
    </sheetView>
  </sheetViews>
  <sheetFormatPr defaultColWidth="10.66015625" defaultRowHeight="12.75"/>
  <cols>
    <col min="1" max="1" width="5.83203125" style="18" customWidth="1"/>
    <col min="2" max="2" width="25.33203125" style="80" customWidth="1"/>
    <col min="3" max="4" width="41.83203125" style="80" customWidth="1"/>
    <col min="5" max="5" width="7.83203125" style="80" hidden="1" customWidth="1"/>
    <col min="6" max="6" width="7.83203125" style="80" customWidth="1"/>
    <col min="7" max="7" width="9.83203125" style="108" customWidth="1"/>
    <col min="8" max="8" width="9.83203125" style="109" customWidth="1"/>
    <col min="9" max="9" width="9.83203125" style="110" customWidth="1"/>
    <col min="10" max="16384" width="10.66015625" style="80" customWidth="1"/>
  </cols>
  <sheetData>
    <row r="1" spans="1:9" s="13" customFormat="1" ht="18" customHeight="1">
      <c r="A1" s="58" t="s">
        <v>561</v>
      </c>
      <c r="B1" s="12"/>
      <c r="C1" s="12"/>
      <c r="D1" s="12"/>
      <c r="E1" s="12"/>
      <c r="F1" s="226" t="s">
        <v>764</v>
      </c>
      <c r="G1" s="226"/>
      <c r="H1" s="226"/>
      <c r="I1" s="226"/>
    </row>
    <row r="2" spans="1:9" s="13" customFormat="1" ht="18" customHeight="1">
      <c r="A2" s="3"/>
      <c r="B2" s="229" t="s">
        <v>145</v>
      </c>
      <c r="C2" s="229"/>
      <c r="D2" s="229"/>
      <c r="E2" s="12"/>
      <c r="F2" s="227" t="s">
        <v>143</v>
      </c>
      <c r="G2" s="228" t="s">
        <v>321</v>
      </c>
      <c r="H2" s="228"/>
      <c r="I2" s="228"/>
    </row>
    <row r="3" spans="1:9" ht="18" customHeight="1">
      <c r="A3" s="11"/>
      <c r="B3" s="217" t="s">
        <v>636</v>
      </c>
      <c r="C3" s="217"/>
      <c r="D3" s="217"/>
      <c r="E3" s="14"/>
      <c r="F3" s="227"/>
      <c r="G3" s="37">
        <v>1</v>
      </c>
      <c r="H3" s="37">
        <v>2</v>
      </c>
      <c r="I3" s="37">
        <v>3</v>
      </c>
    </row>
    <row r="4" spans="1:9" ht="18" customHeight="1">
      <c r="A4" s="11"/>
      <c r="B4" s="217"/>
      <c r="C4" s="217"/>
      <c r="D4" s="217"/>
      <c r="E4" s="11"/>
      <c r="F4" s="38">
        <v>1</v>
      </c>
      <c r="G4" s="39">
        <v>150000</v>
      </c>
      <c r="H4" s="39">
        <v>110000</v>
      </c>
      <c r="I4" s="39">
        <v>80000</v>
      </c>
    </row>
    <row r="5" spans="1:9" ht="18" customHeight="1">
      <c r="A5" s="50"/>
      <c r="B5" s="217"/>
      <c r="C5" s="217"/>
      <c r="D5" s="217"/>
      <c r="E5" s="26"/>
      <c r="F5" s="40">
        <v>2</v>
      </c>
      <c r="G5" s="41">
        <v>110000</v>
      </c>
      <c r="H5" s="41">
        <v>80000</v>
      </c>
      <c r="I5" s="41">
        <v>60000</v>
      </c>
    </row>
    <row r="6" spans="1:9" ht="18" customHeight="1">
      <c r="A6" s="15"/>
      <c r="B6" s="16"/>
      <c r="C6" s="16"/>
      <c r="D6" s="16"/>
      <c r="E6" s="16"/>
      <c r="F6" s="42" t="s">
        <v>136</v>
      </c>
      <c r="G6" s="43">
        <v>45000</v>
      </c>
      <c r="H6" s="43">
        <v>35000</v>
      </c>
      <c r="I6" s="43">
        <v>30000</v>
      </c>
    </row>
    <row r="7" spans="1:9" ht="18" customHeight="1">
      <c r="A7" s="19"/>
      <c r="B7" s="20"/>
      <c r="C7" s="17"/>
      <c r="D7" s="17"/>
      <c r="E7" s="17"/>
      <c r="F7" s="44" t="s">
        <v>137</v>
      </c>
      <c r="G7" s="41">
        <v>35000</v>
      </c>
      <c r="H7" s="41">
        <v>30000</v>
      </c>
      <c r="I7" s="41">
        <v>25000</v>
      </c>
    </row>
    <row r="8" spans="1:9" s="21" customFormat="1" ht="18" customHeight="1">
      <c r="A8" s="54" t="s">
        <v>637</v>
      </c>
      <c r="B8" s="64" t="s">
        <v>638</v>
      </c>
      <c r="C8" s="65"/>
      <c r="D8" s="65"/>
      <c r="E8" s="65"/>
      <c r="F8" s="65"/>
      <c r="G8" s="66"/>
      <c r="H8" s="67"/>
      <c r="I8" s="68"/>
    </row>
    <row r="9" spans="1:9" ht="18" customHeight="1">
      <c r="A9" s="225" t="s">
        <v>128</v>
      </c>
      <c r="B9" s="218" t="s">
        <v>322</v>
      </c>
      <c r="C9" s="218" t="s">
        <v>320</v>
      </c>
      <c r="D9" s="218"/>
      <c r="E9" s="218" t="s">
        <v>611</v>
      </c>
      <c r="F9" s="218" t="s">
        <v>334</v>
      </c>
      <c r="G9" s="218" t="s">
        <v>143</v>
      </c>
      <c r="H9" s="218" t="s">
        <v>321</v>
      </c>
      <c r="I9" s="219" t="s">
        <v>174</v>
      </c>
    </row>
    <row r="10" spans="1:9" ht="18" customHeight="1">
      <c r="A10" s="225"/>
      <c r="B10" s="218"/>
      <c r="C10" s="8" t="s">
        <v>239</v>
      </c>
      <c r="D10" s="8" t="s">
        <v>240</v>
      </c>
      <c r="E10" s="218"/>
      <c r="F10" s="218"/>
      <c r="G10" s="218"/>
      <c r="H10" s="218"/>
      <c r="I10" s="220"/>
    </row>
    <row r="11" spans="1:9" ht="18" customHeight="1">
      <c r="A11" s="24" t="s">
        <v>131</v>
      </c>
      <c r="B11" s="81" t="s">
        <v>680</v>
      </c>
      <c r="C11" s="83"/>
      <c r="D11" s="83"/>
      <c r="E11" s="84"/>
      <c r="F11" s="85"/>
      <c r="G11" s="86"/>
      <c r="H11" s="86"/>
      <c r="I11" s="87"/>
    </row>
    <row r="12" spans="1:9" ht="30">
      <c r="A12" s="2">
        <v>1</v>
      </c>
      <c r="B12" s="89" t="s">
        <v>116</v>
      </c>
      <c r="C12" s="82" t="s">
        <v>575</v>
      </c>
      <c r="D12" s="82" t="s">
        <v>576</v>
      </c>
      <c r="E12" s="71">
        <v>1</v>
      </c>
      <c r="F12" s="71">
        <v>1.8</v>
      </c>
      <c r="G12" s="2">
        <v>1</v>
      </c>
      <c r="H12" s="2">
        <v>1</v>
      </c>
      <c r="I12" s="90">
        <f aca="true" t="shared" si="0" ref="I12:I21">F12*E12*VLOOKUP(G12,$F$4:$I$7,H12+1,0)</f>
        <v>270000</v>
      </c>
    </row>
    <row r="13" spans="1:9" ht="18" customHeight="1">
      <c r="A13" s="2">
        <v>2</v>
      </c>
      <c r="B13" s="89" t="s">
        <v>117</v>
      </c>
      <c r="C13" s="82" t="s">
        <v>123</v>
      </c>
      <c r="D13" s="82" t="s">
        <v>119</v>
      </c>
      <c r="E13" s="71">
        <v>1</v>
      </c>
      <c r="F13" s="71">
        <v>1.8</v>
      </c>
      <c r="G13" s="2">
        <v>1</v>
      </c>
      <c r="H13" s="2">
        <v>1</v>
      </c>
      <c r="I13" s="90">
        <f t="shared" si="0"/>
        <v>270000</v>
      </c>
    </row>
    <row r="14" spans="1:9" ht="18" customHeight="1">
      <c r="A14" s="74" t="s">
        <v>755</v>
      </c>
      <c r="B14" s="91"/>
      <c r="C14" s="82" t="s">
        <v>19</v>
      </c>
      <c r="D14" s="82" t="s">
        <v>640</v>
      </c>
      <c r="E14" s="71">
        <v>1</v>
      </c>
      <c r="F14" s="71">
        <v>1.8</v>
      </c>
      <c r="G14" s="2">
        <v>1</v>
      </c>
      <c r="H14" s="2">
        <v>1</v>
      </c>
      <c r="I14" s="90">
        <f t="shared" si="0"/>
        <v>270000</v>
      </c>
    </row>
    <row r="15" spans="1:9" ht="18" customHeight="1">
      <c r="A15" s="74" t="s">
        <v>755</v>
      </c>
      <c r="B15" s="91"/>
      <c r="C15" s="82" t="s">
        <v>641</v>
      </c>
      <c r="D15" s="82" t="s">
        <v>120</v>
      </c>
      <c r="E15" s="71">
        <v>1</v>
      </c>
      <c r="F15" s="71">
        <v>1.8</v>
      </c>
      <c r="G15" s="2">
        <v>1</v>
      </c>
      <c r="H15" s="2">
        <v>2</v>
      </c>
      <c r="I15" s="90">
        <f t="shared" si="0"/>
        <v>198000</v>
      </c>
    </row>
    <row r="16" spans="1:9" ht="18" customHeight="1">
      <c r="A16" s="74" t="s">
        <v>755</v>
      </c>
      <c r="B16" s="91"/>
      <c r="C16" s="82" t="s">
        <v>124</v>
      </c>
      <c r="D16" s="82" t="s">
        <v>121</v>
      </c>
      <c r="E16" s="71">
        <v>1</v>
      </c>
      <c r="F16" s="71">
        <v>1.8</v>
      </c>
      <c r="G16" s="2">
        <v>1</v>
      </c>
      <c r="H16" s="2">
        <v>2</v>
      </c>
      <c r="I16" s="90">
        <f t="shared" si="0"/>
        <v>198000</v>
      </c>
    </row>
    <row r="17" spans="1:9" ht="30">
      <c r="A17" s="74" t="s">
        <v>755</v>
      </c>
      <c r="B17" s="91"/>
      <c r="C17" s="82" t="s">
        <v>781</v>
      </c>
      <c r="D17" s="82" t="s">
        <v>782</v>
      </c>
      <c r="E17" s="71">
        <v>1</v>
      </c>
      <c r="F17" s="71">
        <v>1.8</v>
      </c>
      <c r="G17" s="2">
        <v>1</v>
      </c>
      <c r="H17" s="2">
        <v>1</v>
      </c>
      <c r="I17" s="90">
        <f t="shared" si="0"/>
        <v>270000</v>
      </c>
    </row>
    <row r="18" spans="1:9" ht="18" customHeight="1">
      <c r="A18" s="74" t="s">
        <v>755</v>
      </c>
      <c r="B18" s="91"/>
      <c r="C18" s="82" t="s">
        <v>124</v>
      </c>
      <c r="D18" s="82" t="s">
        <v>713</v>
      </c>
      <c r="E18" s="71">
        <v>1</v>
      </c>
      <c r="F18" s="71">
        <v>1.8</v>
      </c>
      <c r="G18" s="2">
        <v>1</v>
      </c>
      <c r="H18" s="2">
        <v>2</v>
      </c>
      <c r="I18" s="90">
        <f t="shared" si="0"/>
        <v>198000</v>
      </c>
    </row>
    <row r="19" spans="1:9" ht="18" customHeight="1">
      <c r="A19" s="74" t="s">
        <v>755</v>
      </c>
      <c r="B19" s="91"/>
      <c r="C19" s="82" t="s">
        <v>125</v>
      </c>
      <c r="D19" s="82" t="s">
        <v>22</v>
      </c>
      <c r="E19" s="71">
        <v>1</v>
      </c>
      <c r="F19" s="71">
        <v>1.8</v>
      </c>
      <c r="G19" s="2">
        <v>1</v>
      </c>
      <c r="H19" s="2">
        <v>2</v>
      </c>
      <c r="I19" s="90">
        <f t="shared" si="0"/>
        <v>198000</v>
      </c>
    </row>
    <row r="20" spans="1:9" ht="30">
      <c r="A20" s="2">
        <v>3</v>
      </c>
      <c r="B20" s="89" t="s">
        <v>78</v>
      </c>
      <c r="C20" s="82" t="s">
        <v>577</v>
      </c>
      <c r="D20" s="82" t="s">
        <v>119</v>
      </c>
      <c r="E20" s="71">
        <v>1</v>
      </c>
      <c r="F20" s="71">
        <v>1.8</v>
      </c>
      <c r="G20" s="2">
        <v>1</v>
      </c>
      <c r="H20" s="2">
        <v>1</v>
      </c>
      <c r="I20" s="90">
        <f t="shared" si="0"/>
        <v>270000</v>
      </c>
    </row>
    <row r="21" spans="1:9" ht="30">
      <c r="A21" s="74" t="s">
        <v>755</v>
      </c>
      <c r="B21" s="89"/>
      <c r="C21" s="23" t="s">
        <v>522</v>
      </c>
      <c r="D21" s="23" t="s">
        <v>519</v>
      </c>
      <c r="E21" s="71">
        <v>1</v>
      </c>
      <c r="F21" s="71">
        <v>1.8</v>
      </c>
      <c r="G21" s="2">
        <v>1</v>
      </c>
      <c r="H21" s="2">
        <v>1</v>
      </c>
      <c r="I21" s="90">
        <f t="shared" si="0"/>
        <v>270000</v>
      </c>
    </row>
    <row r="22" spans="1:9" ht="18" customHeight="1">
      <c r="A22" s="2">
        <v>4</v>
      </c>
      <c r="B22" s="89" t="s">
        <v>118</v>
      </c>
      <c r="C22" s="82"/>
      <c r="D22" s="82"/>
      <c r="E22" s="71"/>
      <c r="F22" s="71"/>
      <c r="G22" s="2"/>
      <c r="H22" s="2"/>
      <c r="I22" s="90"/>
    </row>
    <row r="23" spans="1:9" ht="18" customHeight="1">
      <c r="A23" s="74" t="s">
        <v>755</v>
      </c>
      <c r="B23" s="91"/>
      <c r="C23" s="82" t="s">
        <v>504</v>
      </c>
      <c r="D23" s="82" t="s">
        <v>21</v>
      </c>
      <c r="E23" s="71">
        <v>1</v>
      </c>
      <c r="F23" s="71">
        <v>1.8</v>
      </c>
      <c r="G23" s="2">
        <v>2</v>
      </c>
      <c r="H23" s="2">
        <v>1</v>
      </c>
      <c r="I23" s="90">
        <f aca="true" t="shared" si="1" ref="I23:I34">F23*E23*VLOOKUP(G23,$F$4:$I$7,H23+1,0)</f>
        <v>198000</v>
      </c>
    </row>
    <row r="24" spans="1:9" ht="18" customHeight="1">
      <c r="A24" s="74" t="s">
        <v>755</v>
      </c>
      <c r="B24" s="91"/>
      <c r="C24" s="82" t="s">
        <v>126</v>
      </c>
      <c r="D24" s="82" t="s">
        <v>122</v>
      </c>
      <c r="E24" s="71">
        <v>1</v>
      </c>
      <c r="F24" s="71">
        <v>1.8</v>
      </c>
      <c r="G24" s="2">
        <v>2</v>
      </c>
      <c r="H24" s="2">
        <v>2</v>
      </c>
      <c r="I24" s="90">
        <f t="shared" si="1"/>
        <v>144000</v>
      </c>
    </row>
    <row r="25" spans="1:9" ht="18" customHeight="1">
      <c r="A25" s="74" t="s">
        <v>755</v>
      </c>
      <c r="B25" s="91"/>
      <c r="C25" s="82" t="s">
        <v>127</v>
      </c>
      <c r="D25" s="82" t="s">
        <v>20</v>
      </c>
      <c r="E25" s="71">
        <v>1</v>
      </c>
      <c r="F25" s="71">
        <v>1.8</v>
      </c>
      <c r="G25" s="2">
        <v>2</v>
      </c>
      <c r="H25" s="2">
        <v>2</v>
      </c>
      <c r="I25" s="90">
        <f t="shared" si="1"/>
        <v>144000</v>
      </c>
    </row>
    <row r="26" spans="1:9" ht="30">
      <c r="A26" s="74" t="s">
        <v>755</v>
      </c>
      <c r="B26" s="91"/>
      <c r="C26" s="82" t="s">
        <v>407</v>
      </c>
      <c r="D26" s="82" t="s">
        <v>440</v>
      </c>
      <c r="E26" s="71">
        <v>1</v>
      </c>
      <c r="F26" s="71">
        <v>1.8</v>
      </c>
      <c r="G26" s="2">
        <v>2</v>
      </c>
      <c r="H26" s="2">
        <v>2</v>
      </c>
      <c r="I26" s="90">
        <f t="shared" si="1"/>
        <v>144000</v>
      </c>
    </row>
    <row r="27" spans="1:9" ht="30">
      <c r="A27" s="74" t="s">
        <v>755</v>
      </c>
      <c r="B27" s="91"/>
      <c r="C27" s="82" t="s">
        <v>786</v>
      </c>
      <c r="D27" s="82" t="s">
        <v>785</v>
      </c>
      <c r="E27" s="71">
        <v>1</v>
      </c>
      <c r="F27" s="71">
        <v>1.8</v>
      </c>
      <c r="G27" s="2">
        <v>2</v>
      </c>
      <c r="H27" s="2">
        <v>2</v>
      </c>
      <c r="I27" s="90">
        <f t="shared" si="1"/>
        <v>144000</v>
      </c>
    </row>
    <row r="28" spans="1:9" ht="18" customHeight="1">
      <c r="A28" s="2">
        <v>5</v>
      </c>
      <c r="B28" s="89" t="s">
        <v>727</v>
      </c>
      <c r="C28" s="82" t="s">
        <v>728</v>
      </c>
      <c r="D28" s="82" t="s">
        <v>729</v>
      </c>
      <c r="E28" s="71">
        <v>1</v>
      </c>
      <c r="F28" s="71">
        <v>1.8</v>
      </c>
      <c r="G28" s="2">
        <v>2</v>
      </c>
      <c r="H28" s="2">
        <v>2</v>
      </c>
      <c r="I28" s="90">
        <f t="shared" si="1"/>
        <v>144000</v>
      </c>
    </row>
    <row r="29" spans="1:9" ht="18" customHeight="1">
      <c r="A29" s="74" t="s">
        <v>755</v>
      </c>
      <c r="B29" s="91"/>
      <c r="C29" s="82" t="s">
        <v>728</v>
      </c>
      <c r="D29" s="82" t="s">
        <v>731</v>
      </c>
      <c r="E29" s="71">
        <v>1</v>
      </c>
      <c r="F29" s="71">
        <v>1.8</v>
      </c>
      <c r="G29" s="2">
        <v>2</v>
      </c>
      <c r="H29" s="2">
        <v>2</v>
      </c>
      <c r="I29" s="90">
        <f t="shared" si="1"/>
        <v>144000</v>
      </c>
    </row>
    <row r="30" spans="1:9" ht="18" customHeight="1">
      <c r="A30" s="74" t="s">
        <v>755</v>
      </c>
      <c r="B30" s="91"/>
      <c r="C30" s="82" t="s">
        <v>730</v>
      </c>
      <c r="D30" s="82" t="s">
        <v>731</v>
      </c>
      <c r="E30" s="71">
        <v>1</v>
      </c>
      <c r="F30" s="71">
        <v>1.8</v>
      </c>
      <c r="G30" s="2">
        <v>2</v>
      </c>
      <c r="H30" s="2">
        <v>2</v>
      </c>
      <c r="I30" s="90">
        <f t="shared" si="1"/>
        <v>144000</v>
      </c>
    </row>
    <row r="31" spans="1:9" ht="30">
      <c r="A31" s="74" t="s">
        <v>755</v>
      </c>
      <c r="B31" s="91"/>
      <c r="C31" s="82" t="s">
        <v>784</v>
      </c>
      <c r="D31" s="82" t="s">
        <v>783</v>
      </c>
      <c r="E31" s="71">
        <v>1</v>
      </c>
      <c r="F31" s="71">
        <v>1.8</v>
      </c>
      <c r="G31" s="2">
        <v>2</v>
      </c>
      <c r="H31" s="2">
        <v>2</v>
      </c>
      <c r="I31" s="90">
        <f t="shared" si="1"/>
        <v>144000</v>
      </c>
    </row>
    <row r="32" spans="1:9" ht="30">
      <c r="A32" s="74" t="s">
        <v>755</v>
      </c>
      <c r="B32" s="82" t="s">
        <v>685</v>
      </c>
      <c r="C32" s="23" t="s">
        <v>523</v>
      </c>
      <c r="D32" s="82"/>
      <c r="E32" s="71">
        <v>1</v>
      </c>
      <c r="F32" s="71">
        <v>1.8</v>
      </c>
      <c r="G32" s="2">
        <v>2</v>
      </c>
      <c r="H32" s="2">
        <v>1</v>
      </c>
      <c r="I32" s="90">
        <f t="shared" si="1"/>
        <v>198000</v>
      </c>
    </row>
    <row r="33" spans="1:9" ht="18" customHeight="1">
      <c r="A33" s="74" t="s">
        <v>755</v>
      </c>
      <c r="B33" s="89"/>
      <c r="C33" s="23" t="s">
        <v>524</v>
      </c>
      <c r="D33" s="82"/>
      <c r="E33" s="71">
        <v>1</v>
      </c>
      <c r="F33" s="71">
        <v>1.8</v>
      </c>
      <c r="G33" s="2">
        <v>2</v>
      </c>
      <c r="H33" s="2">
        <v>2</v>
      </c>
      <c r="I33" s="90">
        <f t="shared" si="1"/>
        <v>144000</v>
      </c>
    </row>
    <row r="34" spans="1:9" ht="18" customHeight="1">
      <c r="A34" s="74" t="s">
        <v>755</v>
      </c>
      <c r="B34" s="89"/>
      <c r="C34" s="23" t="s">
        <v>525</v>
      </c>
      <c r="D34" s="82"/>
      <c r="E34" s="71">
        <v>1</v>
      </c>
      <c r="F34" s="71">
        <v>1.8</v>
      </c>
      <c r="G34" s="2">
        <v>2</v>
      </c>
      <c r="H34" s="2">
        <v>3</v>
      </c>
      <c r="I34" s="90">
        <f t="shared" si="1"/>
        <v>108000</v>
      </c>
    </row>
    <row r="35" spans="1:9" ht="18" customHeight="1">
      <c r="A35" s="74">
        <v>6</v>
      </c>
      <c r="B35" s="222" t="s">
        <v>800</v>
      </c>
      <c r="C35" s="223"/>
      <c r="D35" s="82"/>
      <c r="E35" s="71"/>
      <c r="F35" s="71"/>
      <c r="G35" s="2"/>
      <c r="H35" s="2"/>
      <c r="I35" s="90"/>
    </row>
    <row r="36" spans="1:9" ht="30" customHeight="1">
      <c r="A36" s="74"/>
      <c r="B36" s="222" t="s">
        <v>801</v>
      </c>
      <c r="C36" s="223"/>
      <c r="D36" s="119"/>
      <c r="E36" s="71">
        <v>0.85</v>
      </c>
      <c r="F36" s="71">
        <v>1.8</v>
      </c>
      <c r="G36" s="2">
        <v>1</v>
      </c>
      <c r="H36" s="2">
        <v>2</v>
      </c>
      <c r="I36" s="90">
        <f>F36*E36*VLOOKUP(G36,$F$4:$I$7,H36+1,0)</f>
        <v>168300</v>
      </c>
    </row>
    <row r="37" spans="1:9" ht="18" customHeight="1">
      <c r="A37" s="2">
        <v>7</v>
      </c>
      <c r="B37" s="221" t="s">
        <v>421</v>
      </c>
      <c r="C37" s="221"/>
      <c r="D37" s="221"/>
      <c r="E37" s="71">
        <v>1</v>
      </c>
      <c r="F37" s="71">
        <v>1.8</v>
      </c>
      <c r="G37" s="2">
        <v>1</v>
      </c>
      <c r="H37" s="2">
        <v>3</v>
      </c>
      <c r="I37" s="90">
        <f>F37*E37*VLOOKUP(G37,$F$4:$I$7,H37+1,0)</f>
        <v>144000</v>
      </c>
    </row>
    <row r="38" spans="1:9" ht="18" customHeight="1">
      <c r="A38" s="2">
        <v>8</v>
      </c>
      <c r="B38" s="221" t="s">
        <v>415</v>
      </c>
      <c r="C38" s="221"/>
      <c r="D38" s="221"/>
      <c r="E38" s="71">
        <v>1</v>
      </c>
      <c r="F38" s="71">
        <v>1.8</v>
      </c>
      <c r="G38" s="2">
        <v>2</v>
      </c>
      <c r="H38" s="2">
        <v>3</v>
      </c>
      <c r="I38" s="90">
        <f>F38*E38*VLOOKUP(G38,$F$4:$I$7,H38+1,0)</f>
        <v>108000</v>
      </c>
    </row>
    <row r="39" spans="1:9" ht="18" customHeight="1">
      <c r="A39" s="22" t="s">
        <v>132</v>
      </c>
      <c r="B39" s="92" t="s">
        <v>616</v>
      </c>
      <c r="C39" s="93"/>
      <c r="D39" s="93"/>
      <c r="E39" s="71">
        <v>1</v>
      </c>
      <c r="F39" s="94"/>
      <c r="G39" s="88"/>
      <c r="H39" s="88"/>
      <c r="I39" s="90"/>
    </row>
    <row r="40" spans="1:9" ht="18" customHeight="1">
      <c r="A40" s="2">
        <v>1</v>
      </c>
      <c r="B40" s="89" t="s">
        <v>78</v>
      </c>
      <c r="C40" s="82" t="s">
        <v>402</v>
      </c>
      <c r="D40" s="82" t="s">
        <v>99</v>
      </c>
      <c r="E40" s="71">
        <v>1</v>
      </c>
      <c r="F40" s="71">
        <v>1.6</v>
      </c>
      <c r="G40" s="2">
        <v>1</v>
      </c>
      <c r="H40" s="2">
        <v>1</v>
      </c>
      <c r="I40" s="90">
        <f aca="true" t="shared" si="2" ref="I40:I66">F40*E40*VLOOKUP(G40,$F$4:$I$7,H40+1,0)</f>
        <v>240000</v>
      </c>
    </row>
    <row r="41" spans="1:9" ht="30">
      <c r="A41" s="2">
        <v>2</v>
      </c>
      <c r="B41" s="89" t="s">
        <v>98</v>
      </c>
      <c r="C41" s="82" t="s">
        <v>555</v>
      </c>
      <c r="D41" s="82" t="s">
        <v>100</v>
      </c>
      <c r="E41" s="71">
        <v>1</v>
      </c>
      <c r="F41" s="71">
        <v>1.6</v>
      </c>
      <c r="G41" s="2">
        <v>1</v>
      </c>
      <c r="H41" s="2">
        <v>1</v>
      </c>
      <c r="I41" s="90">
        <f t="shared" si="2"/>
        <v>240000</v>
      </c>
    </row>
    <row r="42" spans="1:9" ht="18" customHeight="1">
      <c r="A42" s="74" t="s">
        <v>755</v>
      </c>
      <c r="B42" s="91"/>
      <c r="C42" s="82" t="s">
        <v>109</v>
      </c>
      <c r="D42" s="82" t="s">
        <v>649</v>
      </c>
      <c r="E42" s="71">
        <v>1</v>
      </c>
      <c r="F42" s="71">
        <v>1.6</v>
      </c>
      <c r="G42" s="2">
        <v>1</v>
      </c>
      <c r="H42" s="2">
        <v>1</v>
      </c>
      <c r="I42" s="90">
        <f t="shared" si="2"/>
        <v>240000</v>
      </c>
    </row>
    <row r="43" spans="1:9" ht="18" customHeight="1">
      <c r="A43" s="74" t="s">
        <v>755</v>
      </c>
      <c r="B43" s="91"/>
      <c r="C43" s="82" t="s">
        <v>110</v>
      </c>
      <c r="D43" s="93"/>
      <c r="E43" s="71">
        <v>1</v>
      </c>
      <c r="F43" s="71">
        <v>1.6</v>
      </c>
      <c r="G43" s="2">
        <v>1</v>
      </c>
      <c r="H43" s="2">
        <v>1</v>
      </c>
      <c r="I43" s="90">
        <f t="shared" si="2"/>
        <v>240000</v>
      </c>
    </row>
    <row r="44" spans="1:9" ht="18" customHeight="1">
      <c r="A44" s="74" t="s">
        <v>755</v>
      </c>
      <c r="B44" s="91"/>
      <c r="C44" s="82" t="s">
        <v>588</v>
      </c>
      <c r="D44" s="23" t="s">
        <v>645</v>
      </c>
      <c r="E44" s="71">
        <v>1</v>
      </c>
      <c r="F44" s="71">
        <v>1.6</v>
      </c>
      <c r="G44" s="2">
        <v>1</v>
      </c>
      <c r="H44" s="2">
        <v>2</v>
      </c>
      <c r="I44" s="90">
        <f t="shared" si="2"/>
        <v>176000</v>
      </c>
    </row>
    <row r="45" spans="1:9" ht="18" customHeight="1">
      <c r="A45" s="2">
        <v>3</v>
      </c>
      <c r="B45" s="89" t="s">
        <v>673</v>
      </c>
      <c r="C45" s="82" t="s">
        <v>682</v>
      </c>
      <c r="D45" s="23" t="s">
        <v>681</v>
      </c>
      <c r="E45" s="71">
        <v>1</v>
      </c>
      <c r="F45" s="71">
        <v>1.6</v>
      </c>
      <c r="G45" s="2">
        <v>2</v>
      </c>
      <c r="H45" s="2">
        <v>1</v>
      </c>
      <c r="I45" s="90">
        <f t="shared" si="2"/>
        <v>176000</v>
      </c>
    </row>
    <row r="46" spans="1:9" ht="18" customHeight="1">
      <c r="A46" s="2">
        <v>4</v>
      </c>
      <c r="B46" s="89" t="s">
        <v>101</v>
      </c>
      <c r="C46" s="82" t="s">
        <v>646</v>
      </c>
      <c r="D46" s="82" t="s">
        <v>102</v>
      </c>
      <c r="E46" s="71">
        <v>1</v>
      </c>
      <c r="F46" s="71">
        <v>1.6</v>
      </c>
      <c r="G46" s="2">
        <v>1</v>
      </c>
      <c r="H46" s="2">
        <v>1</v>
      </c>
      <c r="I46" s="90">
        <f t="shared" si="2"/>
        <v>240000</v>
      </c>
    </row>
    <row r="47" spans="1:9" ht="18" customHeight="1">
      <c r="A47" s="74" t="s">
        <v>755</v>
      </c>
      <c r="B47" s="91"/>
      <c r="C47" s="82" t="s">
        <v>678</v>
      </c>
      <c r="D47" s="23" t="s">
        <v>683</v>
      </c>
      <c r="E47" s="71">
        <v>1</v>
      </c>
      <c r="F47" s="71">
        <v>1.6</v>
      </c>
      <c r="G47" s="2">
        <v>1</v>
      </c>
      <c r="H47" s="2">
        <v>1</v>
      </c>
      <c r="I47" s="90">
        <f t="shared" si="2"/>
        <v>240000</v>
      </c>
    </row>
    <row r="48" spans="1:9" ht="18" customHeight="1">
      <c r="A48" s="74" t="s">
        <v>755</v>
      </c>
      <c r="B48" s="91"/>
      <c r="C48" s="82" t="s">
        <v>647</v>
      </c>
      <c r="D48" s="82" t="s">
        <v>648</v>
      </c>
      <c r="E48" s="71">
        <v>1</v>
      </c>
      <c r="F48" s="71">
        <v>1.6</v>
      </c>
      <c r="G48" s="2">
        <v>1</v>
      </c>
      <c r="H48" s="2">
        <v>2</v>
      </c>
      <c r="I48" s="90">
        <f t="shared" si="2"/>
        <v>176000</v>
      </c>
    </row>
    <row r="49" spans="1:9" ht="18" customHeight="1">
      <c r="A49" s="2">
        <v>5</v>
      </c>
      <c r="B49" s="95" t="s">
        <v>104</v>
      </c>
      <c r="C49" s="82" t="s">
        <v>111</v>
      </c>
      <c r="D49" s="82" t="s">
        <v>103</v>
      </c>
      <c r="E49" s="71">
        <v>1</v>
      </c>
      <c r="F49" s="71">
        <v>1.6</v>
      </c>
      <c r="G49" s="2">
        <v>1</v>
      </c>
      <c r="H49" s="2">
        <v>1</v>
      </c>
      <c r="I49" s="90">
        <f t="shared" si="2"/>
        <v>240000</v>
      </c>
    </row>
    <row r="50" spans="1:9" ht="30">
      <c r="A50" s="2">
        <v>6</v>
      </c>
      <c r="B50" s="89" t="s">
        <v>78</v>
      </c>
      <c r="C50" s="82" t="s">
        <v>112</v>
      </c>
      <c r="D50" s="93"/>
      <c r="E50" s="71">
        <v>1</v>
      </c>
      <c r="F50" s="71">
        <v>1.6</v>
      </c>
      <c r="G50" s="2">
        <v>1</v>
      </c>
      <c r="H50" s="2">
        <v>1</v>
      </c>
      <c r="I50" s="90">
        <f t="shared" si="2"/>
        <v>240000</v>
      </c>
    </row>
    <row r="51" spans="1:9" ht="18" customHeight="1">
      <c r="A51" s="2">
        <v>7</v>
      </c>
      <c r="B51" s="89" t="s">
        <v>104</v>
      </c>
      <c r="C51" s="82" t="s">
        <v>113</v>
      </c>
      <c r="D51" s="82" t="s">
        <v>106</v>
      </c>
      <c r="E51" s="71">
        <v>1</v>
      </c>
      <c r="F51" s="71">
        <v>1.6</v>
      </c>
      <c r="G51" s="2">
        <v>1</v>
      </c>
      <c r="H51" s="2">
        <v>1</v>
      </c>
      <c r="I51" s="90">
        <f t="shared" si="2"/>
        <v>240000</v>
      </c>
    </row>
    <row r="52" spans="1:9" ht="18" customHeight="1">
      <c r="A52" s="2">
        <v>8</v>
      </c>
      <c r="B52" s="89" t="s">
        <v>104</v>
      </c>
      <c r="C52" s="82" t="s">
        <v>574</v>
      </c>
      <c r="D52" s="82" t="s">
        <v>587</v>
      </c>
      <c r="E52" s="71">
        <v>1</v>
      </c>
      <c r="F52" s="71">
        <v>1.6</v>
      </c>
      <c r="G52" s="2">
        <v>1</v>
      </c>
      <c r="H52" s="2">
        <v>1</v>
      </c>
      <c r="I52" s="90">
        <f t="shared" si="2"/>
        <v>240000</v>
      </c>
    </row>
    <row r="53" spans="1:9" ht="18" customHeight="1">
      <c r="A53" s="2">
        <v>9</v>
      </c>
      <c r="B53" s="89" t="s">
        <v>105</v>
      </c>
      <c r="C53" s="82" t="s">
        <v>436</v>
      </c>
      <c r="D53" s="96" t="s">
        <v>413</v>
      </c>
      <c r="E53" s="71">
        <v>1</v>
      </c>
      <c r="F53" s="71">
        <v>1.6</v>
      </c>
      <c r="G53" s="2">
        <v>1</v>
      </c>
      <c r="H53" s="2">
        <v>1</v>
      </c>
      <c r="I53" s="90">
        <f t="shared" si="2"/>
        <v>240000</v>
      </c>
    </row>
    <row r="54" spans="1:9" ht="30">
      <c r="A54" s="2">
        <v>10</v>
      </c>
      <c r="B54" s="89" t="s">
        <v>642</v>
      </c>
      <c r="C54" s="82" t="s">
        <v>644</v>
      </c>
      <c r="D54" s="82" t="s">
        <v>18</v>
      </c>
      <c r="E54" s="71">
        <v>1</v>
      </c>
      <c r="F54" s="71">
        <v>1.6</v>
      </c>
      <c r="G54" s="2">
        <v>1</v>
      </c>
      <c r="H54" s="2">
        <v>1</v>
      </c>
      <c r="I54" s="90">
        <f t="shared" si="2"/>
        <v>240000</v>
      </c>
    </row>
    <row r="55" spans="1:9" ht="30">
      <c r="A55" s="74" t="s">
        <v>755</v>
      </c>
      <c r="B55" s="91"/>
      <c r="C55" s="97" t="s">
        <v>643</v>
      </c>
      <c r="D55" s="82" t="s">
        <v>677</v>
      </c>
      <c r="E55" s="71">
        <v>1</v>
      </c>
      <c r="F55" s="71">
        <v>1.6</v>
      </c>
      <c r="G55" s="2">
        <v>1</v>
      </c>
      <c r="H55" s="2">
        <v>1</v>
      </c>
      <c r="I55" s="90">
        <f t="shared" si="2"/>
        <v>240000</v>
      </c>
    </row>
    <row r="56" spans="1:9" ht="18" customHeight="1">
      <c r="A56" s="2">
        <v>11</v>
      </c>
      <c r="B56" s="89" t="s">
        <v>78</v>
      </c>
      <c r="C56" s="82" t="s">
        <v>437</v>
      </c>
      <c r="D56" s="96" t="s">
        <v>17</v>
      </c>
      <c r="E56" s="71">
        <v>1</v>
      </c>
      <c r="F56" s="71">
        <v>1.6</v>
      </c>
      <c r="G56" s="2">
        <v>2</v>
      </c>
      <c r="H56" s="2">
        <v>1</v>
      </c>
      <c r="I56" s="90">
        <f t="shared" si="2"/>
        <v>176000</v>
      </c>
    </row>
    <row r="57" spans="1:9" ht="18" customHeight="1">
      <c r="A57" s="2">
        <v>12</v>
      </c>
      <c r="B57" s="89" t="s">
        <v>104</v>
      </c>
      <c r="C57" s="82" t="s">
        <v>650</v>
      </c>
      <c r="D57" s="82" t="s">
        <v>107</v>
      </c>
      <c r="E57" s="71">
        <v>1</v>
      </c>
      <c r="F57" s="71">
        <v>1.6</v>
      </c>
      <c r="G57" s="2">
        <v>1</v>
      </c>
      <c r="H57" s="2">
        <v>1</v>
      </c>
      <c r="I57" s="90">
        <f t="shared" si="2"/>
        <v>240000</v>
      </c>
    </row>
    <row r="58" spans="1:9" ht="18" customHeight="1">
      <c r="A58" s="2">
        <v>13</v>
      </c>
      <c r="B58" s="89" t="s">
        <v>98</v>
      </c>
      <c r="C58" s="82" t="s">
        <v>438</v>
      </c>
      <c r="D58" s="82" t="s">
        <v>108</v>
      </c>
      <c r="E58" s="71">
        <v>1</v>
      </c>
      <c r="F58" s="71">
        <v>1.6</v>
      </c>
      <c r="G58" s="2">
        <v>1</v>
      </c>
      <c r="H58" s="2">
        <v>1</v>
      </c>
      <c r="I58" s="90">
        <f t="shared" si="2"/>
        <v>240000</v>
      </c>
    </row>
    <row r="59" spans="1:9" ht="18" customHeight="1">
      <c r="A59" s="2">
        <v>14</v>
      </c>
      <c r="B59" s="89" t="s">
        <v>78</v>
      </c>
      <c r="C59" s="82" t="s">
        <v>114</v>
      </c>
      <c r="D59" s="82" t="s">
        <v>16</v>
      </c>
      <c r="E59" s="71">
        <v>1</v>
      </c>
      <c r="F59" s="71">
        <v>1.6</v>
      </c>
      <c r="G59" s="2">
        <v>2</v>
      </c>
      <c r="H59" s="2">
        <v>1</v>
      </c>
      <c r="I59" s="90">
        <f t="shared" si="2"/>
        <v>176000</v>
      </c>
    </row>
    <row r="60" spans="1:9" ht="18" customHeight="1">
      <c r="A60" s="74" t="s">
        <v>755</v>
      </c>
      <c r="B60" s="91"/>
      <c r="C60" s="82" t="s">
        <v>115</v>
      </c>
      <c r="D60" s="93"/>
      <c r="E60" s="71">
        <v>1</v>
      </c>
      <c r="F60" s="71">
        <v>1.6</v>
      </c>
      <c r="G60" s="2">
        <v>2</v>
      </c>
      <c r="H60" s="2">
        <v>1</v>
      </c>
      <c r="I60" s="90">
        <f t="shared" si="2"/>
        <v>176000</v>
      </c>
    </row>
    <row r="61" spans="1:9" ht="18" customHeight="1">
      <c r="A61" s="2">
        <v>15</v>
      </c>
      <c r="B61" s="89" t="s">
        <v>403</v>
      </c>
      <c r="C61" s="82" t="s">
        <v>556</v>
      </c>
      <c r="D61" s="93"/>
      <c r="E61" s="71">
        <v>1</v>
      </c>
      <c r="F61" s="71">
        <v>1.6</v>
      </c>
      <c r="G61" s="2">
        <v>2</v>
      </c>
      <c r="H61" s="2">
        <v>1</v>
      </c>
      <c r="I61" s="90">
        <f t="shared" si="2"/>
        <v>176000</v>
      </c>
    </row>
    <row r="62" spans="1:9" ht="18" customHeight="1">
      <c r="A62" s="2">
        <v>16</v>
      </c>
      <c r="B62" s="89" t="s">
        <v>671</v>
      </c>
      <c r="C62" s="82" t="s">
        <v>672</v>
      </c>
      <c r="D62" s="23" t="s">
        <v>684</v>
      </c>
      <c r="E62" s="71">
        <v>1</v>
      </c>
      <c r="F62" s="71">
        <v>1.6</v>
      </c>
      <c r="G62" s="2">
        <v>2</v>
      </c>
      <c r="H62" s="2">
        <v>1</v>
      </c>
      <c r="I62" s="90">
        <f t="shared" si="2"/>
        <v>176000</v>
      </c>
    </row>
    <row r="63" spans="1:9" ht="18" customHeight="1">
      <c r="A63" s="2">
        <v>17</v>
      </c>
      <c r="B63" s="95" t="s">
        <v>651</v>
      </c>
      <c r="C63" s="98"/>
      <c r="D63" s="93"/>
      <c r="E63" s="71">
        <v>1</v>
      </c>
      <c r="F63" s="71">
        <v>1.6</v>
      </c>
      <c r="G63" s="2">
        <v>1</v>
      </c>
      <c r="H63" s="2">
        <v>1</v>
      </c>
      <c r="I63" s="90">
        <f t="shared" si="2"/>
        <v>240000</v>
      </c>
    </row>
    <row r="64" spans="1:9" ht="18" customHeight="1">
      <c r="A64" s="2">
        <v>18</v>
      </c>
      <c r="B64" s="95" t="s">
        <v>652</v>
      </c>
      <c r="C64" s="98"/>
      <c r="D64" s="93"/>
      <c r="E64" s="71">
        <v>1</v>
      </c>
      <c r="F64" s="71">
        <v>1.6</v>
      </c>
      <c r="G64" s="2">
        <v>1</v>
      </c>
      <c r="H64" s="2">
        <v>1</v>
      </c>
      <c r="I64" s="90">
        <f t="shared" si="2"/>
        <v>240000</v>
      </c>
    </row>
    <row r="65" spans="1:9" ht="18" customHeight="1">
      <c r="A65" s="2">
        <v>19</v>
      </c>
      <c r="B65" s="221" t="s">
        <v>439</v>
      </c>
      <c r="C65" s="221"/>
      <c r="D65" s="221"/>
      <c r="E65" s="71">
        <v>1</v>
      </c>
      <c r="F65" s="71">
        <v>1.6</v>
      </c>
      <c r="G65" s="2">
        <v>1</v>
      </c>
      <c r="H65" s="2">
        <v>3</v>
      </c>
      <c r="I65" s="90">
        <f t="shared" si="2"/>
        <v>128000</v>
      </c>
    </row>
    <row r="66" spans="1:9" ht="18" customHeight="1">
      <c r="A66" s="2">
        <v>20</v>
      </c>
      <c r="B66" s="221" t="s">
        <v>414</v>
      </c>
      <c r="C66" s="221"/>
      <c r="D66" s="221"/>
      <c r="E66" s="71">
        <v>1</v>
      </c>
      <c r="F66" s="71">
        <v>1.6</v>
      </c>
      <c r="G66" s="2">
        <v>2</v>
      </c>
      <c r="H66" s="2">
        <v>3</v>
      </c>
      <c r="I66" s="90">
        <f t="shared" si="2"/>
        <v>96000</v>
      </c>
    </row>
    <row r="67" spans="1:9" ht="18" customHeight="1">
      <c r="A67" s="22" t="s">
        <v>133</v>
      </c>
      <c r="B67" s="92" t="s">
        <v>617</v>
      </c>
      <c r="C67" s="93"/>
      <c r="D67" s="93"/>
      <c r="E67" s="71">
        <v>1</v>
      </c>
      <c r="F67" s="94"/>
      <c r="G67" s="88"/>
      <c r="H67" s="88"/>
      <c r="I67" s="90"/>
    </row>
    <row r="68" spans="1:9" ht="30">
      <c r="A68" s="2">
        <v>1</v>
      </c>
      <c r="B68" s="23" t="s">
        <v>261</v>
      </c>
      <c r="C68" s="23" t="s">
        <v>558</v>
      </c>
      <c r="D68" s="23" t="s">
        <v>262</v>
      </c>
      <c r="E68" s="71">
        <v>1</v>
      </c>
      <c r="F68" s="71">
        <v>1.3</v>
      </c>
      <c r="G68" s="2">
        <v>2</v>
      </c>
      <c r="H68" s="2">
        <v>1</v>
      </c>
      <c r="I68" s="90">
        <f aca="true" t="shared" si="3" ref="I68:I115">F68*E68*VLOOKUP(G68,$F$4:$I$7,H68+1,0)</f>
        <v>143000</v>
      </c>
    </row>
    <row r="69" spans="1:9" ht="18" customHeight="1">
      <c r="A69" s="74" t="s">
        <v>755</v>
      </c>
      <c r="B69" s="23"/>
      <c r="C69" s="23" t="s">
        <v>558</v>
      </c>
      <c r="D69" s="23" t="s">
        <v>263</v>
      </c>
      <c r="E69" s="71">
        <v>1</v>
      </c>
      <c r="F69" s="71">
        <v>1.3</v>
      </c>
      <c r="G69" s="2">
        <v>2</v>
      </c>
      <c r="H69" s="2">
        <v>1</v>
      </c>
      <c r="I69" s="90">
        <f t="shared" si="3"/>
        <v>143000</v>
      </c>
    </row>
    <row r="70" spans="1:9" ht="18" customHeight="1">
      <c r="A70" s="74" t="s">
        <v>755</v>
      </c>
      <c r="B70" s="23"/>
      <c r="C70" s="23" t="s">
        <v>264</v>
      </c>
      <c r="D70" s="23" t="s">
        <v>265</v>
      </c>
      <c r="E70" s="71">
        <v>1</v>
      </c>
      <c r="F70" s="71">
        <v>1.3</v>
      </c>
      <c r="G70" s="2">
        <v>2</v>
      </c>
      <c r="H70" s="2">
        <v>1</v>
      </c>
      <c r="I70" s="90">
        <f t="shared" si="3"/>
        <v>143000</v>
      </c>
    </row>
    <row r="71" spans="1:9" ht="18" customHeight="1">
      <c r="A71" s="74" t="s">
        <v>755</v>
      </c>
      <c r="B71" s="2"/>
      <c r="C71" s="23" t="s">
        <v>558</v>
      </c>
      <c r="D71" s="23" t="s">
        <v>529</v>
      </c>
      <c r="E71" s="71">
        <v>1</v>
      </c>
      <c r="F71" s="71">
        <v>1.3</v>
      </c>
      <c r="G71" s="2">
        <v>2</v>
      </c>
      <c r="H71" s="2">
        <v>1</v>
      </c>
      <c r="I71" s="90">
        <f t="shared" si="3"/>
        <v>143000</v>
      </c>
    </row>
    <row r="72" spans="1:9" ht="30">
      <c r="A72" s="74" t="s">
        <v>755</v>
      </c>
      <c r="B72" s="23"/>
      <c r="C72" s="23" t="s">
        <v>686</v>
      </c>
      <c r="D72" s="23" t="s">
        <v>655</v>
      </c>
      <c r="E72" s="71">
        <v>1</v>
      </c>
      <c r="F72" s="71">
        <v>1.3</v>
      </c>
      <c r="G72" s="2">
        <v>2</v>
      </c>
      <c r="H72" s="2">
        <v>2</v>
      </c>
      <c r="I72" s="90">
        <f t="shared" si="3"/>
        <v>104000</v>
      </c>
    </row>
    <row r="73" spans="1:9" ht="18" customHeight="1">
      <c r="A73" s="2">
        <v>2</v>
      </c>
      <c r="B73" s="23" t="s">
        <v>266</v>
      </c>
      <c r="C73" s="23" t="s">
        <v>558</v>
      </c>
      <c r="D73" s="23" t="s">
        <v>267</v>
      </c>
      <c r="E73" s="71">
        <v>1</v>
      </c>
      <c r="F73" s="71">
        <v>1.3</v>
      </c>
      <c r="G73" s="2">
        <v>2</v>
      </c>
      <c r="H73" s="2">
        <v>1</v>
      </c>
      <c r="I73" s="90">
        <f t="shared" si="3"/>
        <v>143000</v>
      </c>
    </row>
    <row r="74" spans="1:9" ht="30">
      <c r="A74" s="74" t="s">
        <v>755</v>
      </c>
      <c r="B74" s="23"/>
      <c r="C74" s="23" t="s">
        <v>558</v>
      </c>
      <c r="D74" s="23" t="s">
        <v>268</v>
      </c>
      <c r="E74" s="71">
        <v>1</v>
      </c>
      <c r="F74" s="71">
        <v>1.3</v>
      </c>
      <c r="G74" s="2">
        <v>2</v>
      </c>
      <c r="H74" s="2">
        <v>1</v>
      </c>
      <c r="I74" s="90">
        <f t="shared" si="3"/>
        <v>143000</v>
      </c>
    </row>
    <row r="75" spans="1:9" ht="30">
      <c r="A75" s="74" t="s">
        <v>755</v>
      </c>
      <c r="B75" s="2"/>
      <c r="C75" s="23" t="s">
        <v>653</v>
      </c>
      <c r="D75" s="23" t="s">
        <v>654</v>
      </c>
      <c r="E75" s="71">
        <v>1</v>
      </c>
      <c r="F75" s="71">
        <v>1.3</v>
      </c>
      <c r="G75" s="2">
        <v>2</v>
      </c>
      <c r="H75" s="2">
        <v>1</v>
      </c>
      <c r="I75" s="90">
        <f t="shared" si="3"/>
        <v>143000</v>
      </c>
    </row>
    <row r="76" spans="1:9" ht="30">
      <c r="A76" s="74" t="s">
        <v>755</v>
      </c>
      <c r="B76" s="93"/>
      <c r="C76" s="23" t="s">
        <v>530</v>
      </c>
      <c r="D76" s="23" t="s">
        <v>267</v>
      </c>
      <c r="E76" s="71">
        <v>1</v>
      </c>
      <c r="F76" s="71">
        <v>1.3</v>
      </c>
      <c r="G76" s="2">
        <v>2</v>
      </c>
      <c r="H76" s="2">
        <v>1</v>
      </c>
      <c r="I76" s="90">
        <f t="shared" si="3"/>
        <v>143000</v>
      </c>
    </row>
    <row r="77" spans="1:9" ht="30">
      <c r="A77" s="74" t="s">
        <v>755</v>
      </c>
      <c r="B77" s="93"/>
      <c r="C77" s="23" t="s">
        <v>531</v>
      </c>
      <c r="D77" s="23" t="s">
        <v>532</v>
      </c>
      <c r="E77" s="71">
        <v>1</v>
      </c>
      <c r="F77" s="71">
        <v>1.3</v>
      </c>
      <c r="G77" s="2">
        <v>2</v>
      </c>
      <c r="H77" s="2">
        <v>2</v>
      </c>
      <c r="I77" s="90">
        <f t="shared" si="3"/>
        <v>104000</v>
      </c>
    </row>
    <row r="78" spans="1:9" ht="30">
      <c r="A78" s="74" t="s">
        <v>755</v>
      </c>
      <c r="B78" s="93"/>
      <c r="C78" s="23" t="s">
        <v>533</v>
      </c>
      <c r="D78" s="23" t="s">
        <v>534</v>
      </c>
      <c r="E78" s="71">
        <v>1</v>
      </c>
      <c r="F78" s="71">
        <v>1.3</v>
      </c>
      <c r="G78" s="2">
        <v>2</v>
      </c>
      <c r="H78" s="2">
        <v>2</v>
      </c>
      <c r="I78" s="90">
        <f t="shared" si="3"/>
        <v>104000</v>
      </c>
    </row>
    <row r="79" spans="1:9" ht="18" customHeight="1">
      <c r="A79" s="74" t="s">
        <v>755</v>
      </c>
      <c r="B79" s="93"/>
      <c r="C79" s="23" t="s">
        <v>269</v>
      </c>
      <c r="D79" s="23" t="s">
        <v>270</v>
      </c>
      <c r="E79" s="71">
        <v>1</v>
      </c>
      <c r="F79" s="71">
        <v>1.3</v>
      </c>
      <c r="G79" s="2">
        <v>2</v>
      </c>
      <c r="H79" s="2">
        <v>3</v>
      </c>
      <c r="I79" s="90">
        <f t="shared" si="3"/>
        <v>78000</v>
      </c>
    </row>
    <row r="80" spans="1:9" ht="18" customHeight="1">
      <c r="A80" s="74" t="s">
        <v>755</v>
      </c>
      <c r="B80" s="93"/>
      <c r="C80" s="23" t="s">
        <v>659</v>
      </c>
      <c r="D80" s="23" t="s">
        <v>660</v>
      </c>
      <c r="E80" s="71">
        <v>1</v>
      </c>
      <c r="F80" s="71">
        <v>1.3</v>
      </c>
      <c r="G80" s="2">
        <v>2</v>
      </c>
      <c r="H80" s="2">
        <v>1</v>
      </c>
      <c r="I80" s="90">
        <f t="shared" si="3"/>
        <v>143000</v>
      </c>
    </row>
    <row r="81" spans="1:9" ht="30">
      <c r="A81" s="74" t="s">
        <v>755</v>
      </c>
      <c r="B81" s="93"/>
      <c r="C81" s="23" t="s">
        <v>794</v>
      </c>
      <c r="D81" s="23" t="s">
        <v>795</v>
      </c>
      <c r="E81" s="71">
        <v>1</v>
      </c>
      <c r="F81" s="71">
        <v>1.3</v>
      </c>
      <c r="G81" s="2">
        <v>2</v>
      </c>
      <c r="H81" s="2">
        <v>2</v>
      </c>
      <c r="I81" s="90">
        <f t="shared" si="3"/>
        <v>104000</v>
      </c>
    </row>
    <row r="82" spans="1:9" ht="30">
      <c r="A82" s="2">
        <v>3</v>
      </c>
      <c r="B82" s="23" t="s">
        <v>448</v>
      </c>
      <c r="C82" s="23" t="s">
        <v>271</v>
      </c>
      <c r="D82" s="23" t="s">
        <v>263</v>
      </c>
      <c r="E82" s="71">
        <v>1</v>
      </c>
      <c r="F82" s="71">
        <v>1.3</v>
      </c>
      <c r="G82" s="2">
        <v>1</v>
      </c>
      <c r="H82" s="2">
        <v>1</v>
      </c>
      <c r="I82" s="90">
        <f t="shared" si="3"/>
        <v>195000</v>
      </c>
    </row>
    <row r="83" spans="1:9" ht="30">
      <c r="A83" s="74" t="s">
        <v>755</v>
      </c>
      <c r="B83" s="2"/>
      <c r="C83" s="23" t="s">
        <v>445</v>
      </c>
      <c r="D83" s="23" t="s">
        <v>272</v>
      </c>
      <c r="E83" s="71">
        <v>1</v>
      </c>
      <c r="F83" s="71">
        <v>1.3</v>
      </c>
      <c r="G83" s="2">
        <v>1</v>
      </c>
      <c r="H83" s="2">
        <v>1</v>
      </c>
      <c r="I83" s="90">
        <f t="shared" si="3"/>
        <v>195000</v>
      </c>
    </row>
    <row r="84" spans="1:9" ht="18" customHeight="1">
      <c r="A84" s="74" t="s">
        <v>755</v>
      </c>
      <c r="B84" s="2"/>
      <c r="C84" s="23" t="s">
        <v>446</v>
      </c>
      <c r="D84" s="23" t="s">
        <v>273</v>
      </c>
      <c r="E84" s="71">
        <v>1</v>
      </c>
      <c r="F84" s="71">
        <v>1.3</v>
      </c>
      <c r="G84" s="2">
        <v>1</v>
      </c>
      <c r="H84" s="2">
        <v>1</v>
      </c>
      <c r="I84" s="90">
        <f t="shared" si="3"/>
        <v>195000</v>
      </c>
    </row>
    <row r="85" spans="1:9" ht="30">
      <c r="A85" s="74" t="s">
        <v>755</v>
      </c>
      <c r="B85" s="2"/>
      <c r="C85" s="23" t="s">
        <v>447</v>
      </c>
      <c r="D85" s="23" t="s">
        <v>274</v>
      </c>
      <c r="E85" s="71">
        <v>1</v>
      </c>
      <c r="F85" s="71">
        <v>1.3</v>
      </c>
      <c r="G85" s="2">
        <v>1</v>
      </c>
      <c r="H85" s="2">
        <v>1</v>
      </c>
      <c r="I85" s="90">
        <f t="shared" si="3"/>
        <v>195000</v>
      </c>
    </row>
    <row r="86" spans="1:9" ht="18" customHeight="1">
      <c r="A86" s="74" t="s">
        <v>755</v>
      </c>
      <c r="B86" s="2"/>
      <c r="C86" s="23" t="s">
        <v>558</v>
      </c>
      <c r="D86" s="23" t="s">
        <v>535</v>
      </c>
      <c r="E86" s="71">
        <v>1</v>
      </c>
      <c r="F86" s="71">
        <v>1.3</v>
      </c>
      <c r="G86" s="2">
        <v>1</v>
      </c>
      <c r="H86" s="2">
        <v>1</v>
      </c>
      <c r="I86" s="90">
        <f t="shared" si="3"/>
        <v>195000</v>
      </c>
    </row>
    <row r="87" spans="1:9" ht="18" customHeight="1">
      <c r="A87" s="74" t="s">
        <v>755</v>
      </c>
      <c r="B87" s="2"/>
      <c r="C87" s="23" t="s">
        <v>275</v>
      </c>
      <c r="D87" s="23" t="s">
        <v>276</v>
      </c>
      <c r="E87" s="71">
        <v>1</v>
      </c>
      <c r="F87" s="71">
        <v>1.3</v>
      </c>
      <c r="G87" s="2">
        <v>1</v>
      </c>
      <c r="H87" s="2">
        <v>1</v>
      </c>
      <c r="I87" s="90">
        <f t="shared" si="3"/>
        <v>195000</v>
      </c>
    </row>
    <row r="88" spans="1:9" ht="30">
      <c r="A88" s="74" t="s">
        <v>755</v>
      </c>
      <c r="B88" s="2"/>
      <c r="C88" s="23" t="s">
        <v>721</v>
      </c>
      <c r="D88" s="23" t="s">
        <v>722</v>
      </c>
      <c r="E88" s="71">
        <v>1</v>
      </c>
      <c r="F88" s="71">
        <v>1.3</v>
      </c>
      <c r="G88" s="2">
        <v>1</v>
      </c>
      <c r="H88" s="2">
        <v>1</v>
      </c>
      <c r="I88" s="90">
        <f t="shared" si="3"/>
        <v>195000</v>
      </c>
    </row>
    <row r="89" spans="1:9" ht="30">
      <c r="A89" s="2">
        <v>4</v>
      </c>
      <c r="B89" s="23" t="s">
        <v>277</v>
      </c>
      <c r="C89" s="23" t="s">
        <v>656</v>
      </c>
      <c r="D89" s="23" t="s">
        <v>676</v>
      </c>
      <c r="E89" s="71">
        <v>1</v>
      </c>
      <c r="F89" s="71">
        <v>1.3</v>
      </c>
      <c r="G89" s="2">
        <v>1</v>
      </c>
      <c r="H89" s="2">
        <v>1</v>
      </c>
      <c r="I89" s="90">
        <f t="shared" si="3"/>
        <v>195000</v>
      </c>
    </row>
    <row r="90" spans="1:9" ht="30">
      <c r="A90" s="74" t="s">
        <v>755</v>
      </c>
      <c r="B90" s="23"/>
      <c r="C90" s="23" t="s">
        <v>657</v>
      </c>
      <c r="D90" s="23" t="s">
        <v>449</v>
      </c>
      <c r="E90" s="71">
        <v>1</v>
      </c>
      <c r="F90" s="71">
        <v>1.3</v>
      </c>
      <c r="G90" s="2">
        <v>1</v>
      </c>
      <c r="H90" s="2">
        <v>1</v>
      </c>
      <c r="I90" s="90">
        <f t="shared" si="3"/>
        <v>195000</v>
      </c>
    </row>
    <row r="91" spans="1:9" ht="30">
      <c r="A91" s="2">
        <v>5</v>
      </c>
      <c r="B91" s="23" t="s">
        <v>429</v>
      </c>
      <c r="C91" s="23" t="s">
        <v>278</v>
      </c>
      <c r="D91" s="23" t="s">
        <v>263</v>
      </c>
      <c r="E91" s="71">
        <v>1</v>
      </c>
      <c r="F91" s="71">
        <v>1.3</v>
      </c>
      <c r="G91" s="2">
        <v>1</v>
      </c>
      <c r="H91" s="2">
        <v>1</v>
      </c>
      <c r="I91" s="90">
        <f t="shared" si="3"/>
        <v>195000</v>
      </c>
    </row>
    <row r="92" spans="1:9" ht="30">
      <c r="A92" s="74" t="s">
        <v>755</v>
      </c>
      <c r="B92" s="2"/>
      <c r="C92" s="23" t="s">
        <v>687</v>
      </c>
      <c r="D92" s="23" t="s">
        <v>536</v>
      </c>
      <c r="E92" s="71">
        <v>1</v>
      </c>
      <c r="F92" s="71">
        <v>1.3</v>
      </c>
      <c r="G92" s="2">
        <v>1</v>
      </c>
      <c r="H92" s="2">
        <v>1</v>
      </c>
      <c r="I92" s="90">
        <f t="shared" si="3"/>
        <v>195000</v>
      </c>
    </row>
    <row r="93" spans="1:9" ht="30">
      <c r="A93" s="74" t="s">
        <v>755</v>
      </c>
      <c r="B93" s="2"/>
      <c r="C93" s="23" t="s">
        <v>688</v>
      </c>
      <c r="D93" s="23" t="s">
        <v>537</v>
      </c>
      <c r="E93" s="71">
        <v>1</v>
      </c>
      <c r="F93" s="71">
        <v>1.3</v>
      </c>
      <c r="G93" s="2">
        <v>1</v>
      </c>
      <c r="H93" s="2">
        <v>1</v>
      </c>
      <c r="I93" s="90">
        <f t="shared" si="3"/>
        <v>195000</v>
      </c>
    </row>
    <row r="94" spans="1:9" ht="18" customHeight="1">
      <c r="A94" s="74" t="s">
        <v>755</v>
      </c>
      <c r="B94" s="2"/>
      <c r="C94" s="23" t="s">
        <v>279</v>
      </c>
      <c r="D94" s="23" t="s">
        <v>280</v>
      </c>
      <c r="E94" s="71">
        <v>1</v>
      </c>
      <c r="F94" s="71">
        <v>1.3</v>
      </c>
      <c r="G94" s="2">
        <v>1</v>
      </c>
      <c r="H94" s="2">
        <v>1</v>
      </c>
      <c r="I94" s="90">
        <f t="shared" si="3"/>
        <v>195000</v>
      </c>
    </row>
    <row r="95" spans="1:9" ht="30">
      <c r="A95" s="74" t="s">
        <v>755</v>
      </c>
      <c r="B95" s="2"/>
      <c r="C95" s="23" t="s">
        <v>689</v>
      </c>
      <c r="D95" s="23" t="s">
        <v>281</v>
      </c>
      <c r="E95" s="71">
        <v>1</v>
      </c>
      <c r="F95" s="71">
        <v>1.3</v>
      </c>
      <c r="G95" s="2">
        <v>1</v>
      </c>
      <c r="H95" s="2">
        <v>2</v>
      </c>
      <c r="I95" s="90">
        <f t="shared" si="3"/>
        <v>143000</v>
      </c>
    </row>
    <row r="96" spans="1:9" ht="30">
      <c r="A96" s="74" t="s">
        <v>755</v>
      </c>
      <c r="B96" s="2"/>
      <c r="C96" s="23" t="s">
        <v>690</v>
      </c>
      <c r="D96" s="23" t="s">
        <v>282</v>
      </c>
      <c r="E96" s="71">
        <v>1</v>
      </c>
      <c r="F96" s="71">
        <v>1.3</v>
      </c>
      <c r="G96" s="2">
        <v>1</v>
      </c>
      <c r="H96" s="2">
        <v>2</v>
      </c>
      <c r="I96" s="90">
        <f t="shared" si="3"/>
        <v>143000</v>
      </c>
    </row>
    <row r="97" spans="1:9" ht="30">
      <c r="A97" s="74" t="s">
        <v>755</v>
      </c>
      <c r="B97" s="2"/>
      <c r="C97" s="23" t="s">
        <v>450</v>
      </c>
      <c r="D97" s="23" t="s">
        <v>451</v>
      </c>
      <c r="E97" s="71">
        <v>1</v>
      </c>
      <c r="F97" s="71">
        <v>1.3</v>
      </c>
      <c r="G97" s="2">
        <v>1</v>
      </c>
      <c r="H97" s="2">
        <v>1</v>
      </c>
      <c r="I97" s="90">
        <f t="shared" si="3"/>
        <v>195000</v>
      </c>
    </row>
    <row r="98" spans="1:9" ht="18" customHeight="1">
      <c r="A98" s="74" t="s">
        <v>755</v>
      </c>
      <c r="B98" s="2"/>
      <c r="C98" s="23" t="s">
        <v>723</v>
      </c>
      <c r="D98" s="23" t="s">
        <v>724</v>
      </c>
      <c r="E98" s="71">
        <v>1</v>
      </c>
      <c r="F98" s="71">
        <v>1.3</v>
      </c>
      <c r="G98" s="2">
        <v>1</v>
      </c>
      <c r="H98" s="2">
        <v>1</v>
      </c>
      <c r="I98" s="90">
        <f t="shared" si="3"/>
        <v>195000</v>
      </c>
    </row>
    <row r="99" spans="1:9" ht="18" customHeight="1">
      <c r="A99" s="74" t="s">
        <v>755</v>
      </c>
      <c r="B99" s="2"/>
      <c r="C99" s="23" t="s">
        <v>283</v>
      </c>
      <c r="D99" s="23"/>
      <c r="E99" s="71">
        <v>1</v>
      </c>
      <c r="F99" s="71">
        <v>1.3</v>
      </c>
      <c r="G99" s="2">
        <v>1</v>
      </c>
      <c r="H99" s="2">
        <v>1</v>
      </c>
      <c r="I99" s="90">
        <f t="shared" si="3"/>
        <v>195000</v>
      </c>
    </row>
    <row r="100" spans="1:9" ht="18" customHeight="1">
      <c r="A100" s="74" t="s">
        <v>755</v>
      </c>
      <c r="B100" s="2"/>
      <c r="C100" s="23" t="s">
        <v>583</v>
      </c>
      <c r="D100" s="23"/>
      <c r="E100" s="71">
        <v>1</v>
      </c>
      <c r="F100" s="71">
        <v>1.3</v>
      </c>
      <c r="G100" s="2">
        <v>1</v>
      </c>
      <c r="H100" s="2">
        <v>2</v>
      </c>
      <c r="I100" s="90">
        <f t="shared" si="3"/>
        <v>143000</v>
      </c>
    </row>
    <row r="101" spans="1:9" ht="30">
      <c r="A101" s="2">
        <v>6</v>
      </c>
      <c r="B101" s="23" t="s">
        <v>417</v>
      </c>
      <c r="C101" s="23" t="s">
        <v>691</v>
      </c>
      <c r="D101" s="23" t="s">
        <v>675</v>
      </c>
      <c r="E101" s="71">
        <v>1</v>
      </c>
      <c r="F101" s="71">
        <v>1.3</v>
      </c>
      <c r="G101" s="2">
        <v>1</v>
      </c>
      <c r="H101" s="2">
        <v>1</v>
      </c>
      <c r="I101" s="90">
        <f t="shared" si="3"/>
        <v>195000</v>
      </c>
    </row>
    <row r="102" spans="1:9" ht="30">
      <c r="A102" s="74" t="s">
        <v>755</v>
      </c>
      <c r="B102" s="23"/>
      <c r="C102" s="23" t="s">
        <v>691</v>
      </c>
      <c r="D102" s="23" t="s">
        <v>284</v>
      </c>
      <c r="E102" s="71">
        <v>1</v>
      </c>
      <c r="F102" s="71">
        <v>1.3</v>
      </c>
      <c r="G102" s="2">
        <v>1</v>
      </c>
      <c r="H102" s="2">
        <v>1</v>
      </c>
      <c r="I102" s="90">
        <f t="shared" si="3"/>
        <v>195000</v>
      </c>
    </row>
    <row r="103" spans="1:9" ht="18" customHeight="1">
      <c r="A103" s="74" t="s">
        <v>755</v>
      </c>
      <c r="B103" s="23"/>
      <c r="C103" s="23" t="s">
        <v>285</v>
      </c>
      <c r="D103" s="23" t="s">
        <v>286</v>
      </c>
      <c r="E103" s="71">
        <v>1</v>
      </c>
      <c r="F103" s="71">
        <v>1.3</v>
      </c>
      <c r="G103" s="2">
        <v>1</v>
      </c>
      <c r="H103" s="2">
        <v>1</v>
      </c>
      <c r="I103" s="90">
        <f t="shared" si="3"/>
        <v>195000</v>
      </c>
    </row>
    <row r="104" spans="1:9" ht="18" customHeight="1">
      <c r="A104" s="74" t="s">
        <v>755</v>
      </c>
      <c r="B104" s="23"/>
      <c r="C104" s="23" t="s">
        <v>287</v>
      </c>
      <c r="D104" s="23"/>
      <c r="E104" s="71">
        <v>1</v>
      </c>
      <c r="F104" s="71">
        <v>1.3</v>
      </c>
      <c r="G104" s="2">
        <v>1</v>
      </c>
      <c r="H104" s="2">
        <v>1</v>
      </c>
      <c r="I104" s="90">
        <f t="shared" si="3"/>
        <v>195000</v>
      </c>
    </row>
    <row r="105" spans="1:9" ht="18" customHeight="1">
      <c r="A105" s="74" t="s">
        <v>755</v>
      </c>
      <c r="B105" s="23"/>
      <c r="C105" s="23" t="s">
        <v>595</v>
      </c>
      <c r="D105" s="23" t="s">
        <v>596</v>
      </c>
      <c r="E105" s="71">
        <v>1</v>
      </c>
      <c r="F105" s="71">
        <v>1.3</v>
      </c>
      <c r="G105" s="2">
        <v>1</v>
      </c>
      <c r="H105" s="2">
        <v>1</v>
      </c>
      <c r="I105" s="90">
        <f t="shared" si="3"/>
        <v>195000</v>
      </c>
    </row>
    <row r="106" spans="1:9" ht="30">
      <c r="A106" s="74" t="s">
        <v>755</v>
      </c>
      <c r="B106" s="23"/>
      <c r="C106" s="23" t="s">
        <v>674</v>
      </c>
      <c r="D106" s="23" t="s">
        <v>661</v>
      </c>
      <c r="E106" s="71">
        <v>1</v>
      </c>
      <c r="F106" s="71">
        <v>1.3</v>
      </c>
      <c r="G106" s="2">
        <v>1</v>
      </c>
      <c r="H106" s="2">
        <v>2</v>
      </c>
      <c r="I106" s="90">
        <f t="shared" si="3"/>
        <v>143000</v>
      </c>
    </row>
    <row r="107" spans="1:9" ht="30">
      <c r="A107" s="74" t="s">
        <v>755</v>
      </c>
      <c r="B107" s="23"/>
      <c r="C107" s="23" t="s">
        <v>797</v>
      </c>
      <c r="D107" s="23" t="s">
        <v>796</v>
      </c>
      <c r="E107" s="71">
        <v>1</v>
      </c>
      <c r="F107" s="71">
        <v>1.3</v>
      </c>
      <c r="G107" s="2">
        <v>1</v>
      </c>
      <c r="H107" s="2">
        <v>2</v>
      </c>
      <c r="I107" s="90">
        <f t="shared" si="3"/>
        <v>143000</v>
      </c>
    </row>
    <row r="108" spans="1:9" ht="30">
      <c r="A108" s="2">
        <v>7</v>
      </c>
      <c r="B108" s="23" t="s">
        <v>288</v>
      </c>
      <c r="C108" s="23" t="s">
        <v>289</v>
      </c>
      <c r="D108" s="23" t="s">
        <v>290</v>
      </c>
      <c r="E108" s="71">
        <v>1</v>
      </c>
      <c r="F108" s="71">
        <v>1.3</v>
      </c>
      <c r="G108" s="2">
        <v>1</v>
      </c>
      <c r="H108" s="2">
        <v>1</v>
      </c>
      <c r="I108" s="90">
        <f t="shared" si="3"/>
        <v>195000</v>
      </c>
    </row>
    <row r="109" spans="1:9" ht="18" customHeight="1">
      <c r="A109" s="74" t="s">
        <v>755</v>
      </c>
      <c r="B109" s="2"/>
      <c r="C109" s="23" t="s">
        <v>291</v>
      </c>
      <c r="D109" s="23" t="s">
        <v>292</v>
      </c>
      <c r="E109" s="71">
        <v>1</v>
      </c>
      <c r="F109" s="71">
        <v>1.3</v>
      </c>
      <c r="G109" s="2">
        <v>1</v>
      </c>
      <c r="H109" s="2">
        <v>2</v>
      </c>
      <c r="I109" s="90">
        <f t="shared" si="3"/>
        <v>143000</v>
      </c>
    </row>
    <row r="110" spans="1:9" ht="30">
      <c r="A110" s="74" t="s">
        <v>755</v>
      </c>
      <c r="B110" s="2"/>
      <c r="C110" s="23" t="s">
        <v>495</v>
      </c>
      <c r="D110" s="23" t="s">
        <v>496</v>
      </c>
      <c r="E110" s="71">
        <v>1</v>
      </c>
      <c r="F110" s="71">
        <v>1.3</v>
      </c>
      <c r="G110" s="2">
        <v>1</v>
      </c>
      <c r="H110" s="2">
        <v>2</v>
      </c>
      <c r="I110" s="90">
        <f t="shared" si="3"/>
        <v>143000</v>
      </c>
    </row>
    <row r="111" spans="1:9" ht="30">
      <c r="A111" s="74" t="s">
        <v>755</v>
      </c>
      <c r="B111" s="2"/>
      <c r="C111" s="23" t="s">
        <v>594</v>
      </c>
      <c r="D111" s="23" t="s">
        <v>658</v>
      </c>
      <c r="E111" s="71">
        <v>1</v>
      </c>
      <c r="F111" s="71">
        <v>1.3</v>
      </c>
      <c r="G111" s="2">
        <v>1</v>
      </c>
      <c r="H111" s="2">
        <v>1</v>
      </c>
      <c r="I111" s="90">
        <f t="shared" si="3"/>
        <v>195000</v>
      </c>
    </row>
    <row r="112" spans="1:9" ht="30">
      <c r="A112" s="74" t="s">
        <v>755</v>
      </c>
      <c r="B112" s="2"/>
      <c r="C112" s="23" t="s">
        <v>725</v>
      </c>
      <c r="D112" s="23" t="s">
        <v>726</v>
      </c>
      <c r="E112" s="71">
        <v>1</v>
      </c>
      <c r="F112" s="71">
        <v>1.3</v>
      </c>
      <c r="G112" s="2">
        <v>1</v>
      </c>
      <c r="H112" s="2">
        <v>2</v>
      </c>
      <c r="I112" s="90">
        <f t="shared" si="3"/>
        <v>143000</v>
      </c>
    </row>
    <row r="113" spans="1:9" ht="30" customHeight="1">
      <c r="A113" s="74" t="s">
        <v>755</v>
      </c>
      <c r="B113" s="2"/>
      <c r="C113" s="23" t="s">
        <v>798</v>
      </c>
      <c r="D113" s="23" t="s">
        <v>799</v>
      </c>
      <c r="E113" s="71">
        <v>1</v>
      </c>
      <c r="F113" s="71">
        <v>1.3</v>
      </c>
      <c r="G113" s="2">
        <v>1</v>
      </c>
      <c r="H113" s="2">
        <v>2</v>
      </c>
      <c r="I113" s="90">
        <f t="shared" si="3"/>
        <v>143000</v>
      </c>
    </row>
    <row r="114" spans="1:9" ht="18" customHeight="1">
      <c r="A114" s="2">
        <v>8</v>
      </c>
      <c r="B114" s="224" t="s">
        <v>293</v>
      </c>
      <c r="C114" s="224"/>
      <c r="D114" s="224"/>
      <c r="E114" s="71">
        <v>1</v>
      </c>
      <c r="F114" s="71">
        <v>1.3</v>
      </c>
      <c r="G114" s="2">
        <v>2</v>
      </c>
      <c r="H114" s="2">
        <v>3</v>
      </c>
      <c r="I114" s="90">
        <f t="shared" si="3"/>
        <v>78000</v>
      </c>
    </row>
    <row r="115" spans="1:9" ht="18" customHeight="1">
      <c r="A115" s="2">
        <v>9</v>
      </c>
      <c r="B115" s="224" t="s">
        <v>294</v>
      </c>
      <c r="C115" s="224"/>
      <c r="D115" s="224"/>
      <c r="E115" s="71">
        <v>1</v>
      </c>
      <c r="F115" s="71">
        <v>1.3</v>
      </c>
      <c r="G115" s="2">
        <v>1</v>
      </c>
      <c r="H115" s="2">
        <v>3</v>
      </c>
      <c r="I115" s="90">
        <f t="shared" si="3"/>
        <v>104000</v>
      </c>
    </row>
    <row r="116" spans="1:9" ht="18" customHeight="1">
      <c r="A116" s="22" t="s">
        <v>134</v>
      </c>
      <c r="B116" s="92" t="s">
        <v>618</v>
      </c>
      <c r="C116" s="93"/>
      <c r="D116" s="93"/>
      <c r="E116" s="71">
        <v>1</v>
      </c>
      <c r="F116" s="94"/>
      <c r="G116" s="88"/>
      <c r="H116" s="88"/>
      <c r="I116" s="90"/>
    </row>
    <row r="117" spans="1:9" ht="18" customHeight="1">
      <c r="A117" s="2">
        <v>1</v>
      </c>
      <c r="B117" s="89" t="s">
        <v>502</v>
      </c>
      <c r="C117" s="82" t="s">
        <v>808</v>
      </c>
      <c r="D117" s="82" t="s">
        <v>809</v>
      </c>
      <c r="E117" s="71">
        <v>1</v>
      </c>
      <c r="F117" s="71">
        <v>1.3</v>
      </c>
      <c r="G117" s="2">
        <v>1</v>
      </c>
      <c r="H117" s="2">
        <v>2</v>
      </c>
      <c r="I117" s="90">
        <f aca="true" t="shared" si="4" ref="I117:I139">F117*E117*VLOOKUP(G117,$F$4:$I$7,H117+1,0)</f>
        <v>143000</v>
      </c>
    </row>
    <row r="118" spans="1:9" ht="30">
      <c r="A118" s="74" t="s">
        <v>755</v>
      </c>
      <c r="B118" s="99"/>
      <c r="C118" s="23" t="s">
        <v>810</v>
      </c>
      <c r="D118" s="23" t="s">
        <v>811</v>
      </c>
      <c r="E118" s="71">
        <v>1</v>
      </c>
      <c r="F118" s="71">
        <v>1.3</v>
      </c>
      <c r="G118" s="2">
        <v>1</v>
      </c>
      <c r="H118" s="2">
        <v>2</v>
      </c>
      <c r="I118" s="90">
        <f t="shared" si="4"/>
        <v>143000</v>
      </c>
    </row>
    <row r="119" spans="1:9" ht="18" customHeight="1">
      <c r="A119" s="74" t="s">
        <v>755</v>
      </c>
      <c r="B119" s="99"/>
      <c r="C119" s="23" t="s">
        <v>812</v>
      </c>
      <c r="D119" s="23" t="s">
        <v>813</v>
      </c>
      <c r="E119" s="71">
        <v>1</v>
      </c>
      <c r="F119" s="71">
        <v>1.3</v>
      </c>
      <c r="G119" s="2">
        <v>1</v>
      </c>
      <c r="H119" s="2">
        <v>2</v>
      </c>
      <c r="I119" s="90">
        <f t="shared" si="4"/>
        <v>143000</v>
      </c>
    </row>
    <row r="120" spans="1:9" ht="18" customHeight="1">
      <c r="A120" s="74" t="s">
        <v>755</v>
      </c>
      <c r="B120" s="99"/>
      <c r="C120" s="23" t="s">
        <v>814</v>
      </c>
      <c r="D120" s="23" t="s">
        <v>815</v>
      </c>
      <c r="E120" s="71">
        <v>1</v>
      </c>
      <c r="F120" s="71">
        <v>1.3</v>
      </c>
      <c r="G120" s="2">
        <v>1</v>
      </c>
      <c r="H120" s="2">
        <v>2</v>
      </c>
      <c r="I120" s="90">
        <f t="shared" si="4"/>
        <v>143000</v>
      </c>
    </row>
    <row r="121" spans="1:9" ht="30">
      <c r="A121" s="2">
        <v>2</v>
      </c>
      <c r="B121" s="89" t="s">
        <v>501</v>
      </c>
      <c r="C121" s="82" t="s">
        <v>816</v>
      </c>
      <c r="D121" s="82" t="s">
        <v>817</v>
      </c>
      <c r="E121" s="71">
        <v>1</v>
      </c>
      <c r="F121" s="71">
        <v>1.3</v>
      </c>
      <c r="G121" s="2">
        <v>1</v>
      </c>
      <c r="H121" s="2">
        <v>1</v>
      </c>
      <c r="I121" s="90">
        <f t="shared" si="4"/>
        <v>195000</v>
      </c>
    </row>
    <row r="122" spans="1:9" ht="18" customHeight="1">
      <c r="A122" s="74" t="s">
        <v>755</v>
      </c>
      <c r="B122" s="91"/>
      <c r="C122" s="82" t="s">
        <v>818</v>
      </c>
      <c r="D122" s="82" t="s">
        <v>819</v>
      </c>
      <c r="E122" s="71">
        <v>1</v>
      </c>
      <c r="F122" s="71">
        <v>1.3</v>
      </c>
      <c r="G122" s="2">
        <v>1</v>
      </c>
      <c r="H122" s="2">
        <v>1</v>
      </c>
      <c r="I122" s="90">
        <f t="shared" si="4"/>
        <v>195000</v>
      </c>
    </row>
    <row r="123" spans="1:9" ht="18" customHeight="1">
      <c r="A123" s="74" t="s">
        <v>755</v>
      </c>
      <c r="B123" s="91"/>
      <c r="C123" s="82" t="s">
        <v>820</v>
      </c>
      <c r="D123" s="82" t="s">
        <v>821</v>
      </c>
      <c r="E123" s="71">
        <v>1</v>
      </c>
      <c r="F123" s="71">
        <v>1.3</v>
      </c>
      <c r="G123" s="2">
        <v>1</v>
      </c>
      <c r="H123" s="2">
        <v>2</v>
      </c>
      <c r="I123" s="90">
        <f t="shared" si="4"/>
        <v>143000</v>
      </c>
    </row>
    <row r="124" spans="1:9" ht="18" customHeight="1">
      <c r="A124" s="2">
        <v>3</v>
      </c>
      <c r="B124" s="82" t="s">
        <v>500</v>
      </c>
      <c r="C124" s="82" t="s">
        <v>822</v>
      </c>
      <c r="D124" s="82" t="s">
        <v>823</v>
      </c>
      <c r="E124" s="71">
        <v>1</v>
      </c>
      <c r="F124" s="71">
        <v>1.3</v>
      </c>
      <c r="G124" s="2">
        <v>1</v>
      </c>
      <c r="H124" s="2">
        <v>2</v>
      </c>
      <c r="I124" s="90">
        <f t="shared" si="4"/>
        <v>143000</v>
      </c>
    </row>
    <row r="125" spans="1:9" ht="18" customHeight="1">
      <c r="A125" s="74" t="s">
        <v>755</v>
      </c>
      <c r="B125" s="99"/>
      <c r="C125" s="23" t="s">
        <v>824</v>
      </c>
      <c r="D125" s="23" t="s">
        <v>825</v>
      </c>
      <c r="E125" s="71">
        <v>1</v>
      </c>
      <c r="F125" s="71">
        <v>1.3</v>
      </c>
      <c r="G125" s="2">
        <v>1</v>
      </c>
      <c r="H125" s="2">
        <v>2</v>
      </c>
      <c r="I125" s="90">
        <f t="shared" si="4"/>
        <v>143000</v>
      </c>
    </row>
    <row r="126" spans="1:9" ht="18" customHeight="1">
      <c r="A126" s="74" t="s">
        <v>755</v>
      </c>
      <c r="B126" s="99"/>
      <c r="C126" s="23" t="s">
        <v>826</v>
      </c>
      <c r="D126" s="23" t="s">
        <v>827</v>
      </c>
      <c r="E126" s="71">
        <v>1</v>
      </c>
      <c r="F126" s="71">
        <v>1.3</v>
      </c>
      <c r="G126" s="2">
        <v>1</v>
      </c>
      <c r="H126" s="2">
        <v>1</v>
      </c>
      <c r="I126" s="90">
        <f t="shared" si="4"/>
        <v>195000</v>
      </c>
    </row>
    <row r="127" spans="1:9" ht="30">
      <c r="A127" s="74" t="s">
        <v>755</v>
      </c>
      <c r="B127" s="99"/>
      <c r="C127" s="23" t="s">
        <v>10</v>
      </c>
      <c r="D127" s="23" t="s">
        <v>11</v>
      </c>
      <c r="E127" s="71">
        <v>1</v>
      </c>
      <c r="F127" s="71">
        <v>1.3</v>
      </c>
      <c r="G127" s="2">
        <v>1</v>
      </c>
      <c r="H127" s="2">
        <v>2</v>
      </c>
      <c r="I127" s="90">
        <f t="shared" si="4"/>
        <v>143000</v>
      </c>
    </row>
    <row r="128" spans="1:9" ht="30">
      <c r="A128" s="2">
        <v>4</v>
      </c>
      <c r="B128" s="89" t="s">
        <v>64</v>
      </c>
      <c r="C128" s="82" t="s">
        <v>828</v>
      </c>
      <c r="D128" s="82" t="s">
        <v>829</v>
      </c>
      <c r="E128" s="71">
        <v>1</v>
      </c>
      <c r="F128" s="71">
        <v>1.3</v>
      </c>
      <c r="G128" s="2">
        <v>1</v>
      </c>
      <c r="H128" s="2">
        <v>2</v>
      </c>
      <c r="I128" s="90">
        <f t="shared" si="4"/>
        <v>143000</v>
      </c>
    </row>
    <row r="129" spans="1:9" ht="30">
      <c r="A129" s="2">
        <v>5</v>
      </c>
      <c r="B129" s="89" t="s">
        <v>65</v>
      </c>
      <c r="C129" s="82" t="s">
        <v>830</v>
      </c>
      <c r="D129" s="82" t="s">
        <v>9</v>
      </c>
      <c r="E129" s="71">
        <v>1</v>
      </c>
      <c r="F129" s="71">
        <v>1.3</v>
      </c>
      <c r="G129" s="2">
        <v>2</v>
      </c>
      <c r="H129" s="2">
        <v>2</v>
      </c>
      <c r="I129" s="90">
        <f t="shared" si="4"/>
        <v>104000</v>
      </c>
    </row>
    <row r="130" spans="1:9" ht="30">
      <c r="A130" s="2">
        <v>6</v>
      </c>
      <c r="B130" s="89" t="s">
        <v>66</v>
      </c>
      <c r="C130" s="82" t="s">
        <v>831</v>
      </c>
      <c r="D130" s="82" t="s">
        <v>832</v>
      </c>
      <c r="E130" s="71">
        <v>1</v>
      </c>
      <c r="F130" s="71">
        <v>1.3</v>
      </c>
      <c r="G130" s="2">
        <v>2</v>
      </c>
      <c r="H130" s="2">
        <v>1</v>
      </c>
      <c r="I130" s="90">
        <f t="shared" si="4"/>
        <v>143000</v>
      </c>
    </row>
    <row r="131" spans="1:9" ht="30">
      <c r="A131" s="2">
        <v>7</v>
      </c>
      <c r="B131" s="89" t="s">
        <v>67</v>
      </c>
      <c r="C131" s="82" t="s">
        <v>833</v>
      </c>
      <c r="D131" s="82" t="s">
        <v>834</v>
      </c>
      <c r="E131" s="71">
        <v>1</v>
      </c>
      <c r="F131" s="71">
        <v>1.3</v>
      </c>
      <c r="G131" s="2">
        <v>2</v>
      </c>
      <c r="H131" s="2">
        <v>2</v>
      </c>
      <c r="I131" s="90">
        <f t="shared" si="4"/>
        <v>104000</v>
      </c>
    </row>
    <row r="132" spans="1:9" ht="18" customHeight="1">
      <c r="A132" s="74" t="s">
        <v>755</v>
      </c>
      <c r="B132" s="91"/>
      <c r="C132" s="82" t="s">
        <v>835</v>
      </c>
      <c r="D132" s="82" t="s">
        <v>836</v>
      </c>
      <c r="E132" s="71">
        <v>1</v>
      </c>
      <c r="F132" s="71">
        <v>1.3</v>
      </c>
      <c r="G132" s="2">
        <v>2</v>
      </c>
      <c r="H132" s="2">
        <v>1</v>
      </c>
      <c r="I132" s="90">
        <f t="shared" si="4"/>
        <v>143000</v>
      </c>
    </row>
    <row r="133" spans="1:9" ht="30">
      <c r="A133" s="2">
        <v>8</v>
      </c>
      <c r="B133" s="89" t="s">
        <v>68</v>
      </c>
      <c r="C133" s="82" t="s">
        <v>837</v>
      </c>
      <c r="D133" s="82" t="s">
        <v>838</v>
      </c>
      <c r="E133" s="71">
        <v>1</v>
      </c>
      <c r="F133" s="71">
        <v>1.3</v>
      </c>
      <c r="G133" s="2">
        <v>1</v>
      </c>
      <c r="H133" s="2">
        <v>1</v>
      </c>
      <c r="I133" s="90">
        <f t="shared" si="4"/>
        <v>195000</v>
      </c>
    </row>
    <row r="134" spans="1:9" ht="30">
      <c r="A134" s="74" t="s">
        <v>755</v>
      </c>
      <c r="B134" s="99"/>
      <c r="C134" s="23" t="s">
        <v>839</v>
      </c>
      <c r="D134" s="23" t="s">
        <v>840</v>
      </c>
      <c r="E134" s="71">
        <v>1</v>
      </c>
      <c r="F134" s="71">
        <v>1.3</v>
      </c>
      <c r="G134" s="2">
        <v>1</v>
      </c>
      <c r="H134" s="2">
        <v>2</v>
      </c>
      <c r="I134" s="90">
        <f t="shared" si="4"/>
        <v>143000</v>
      </c>
    </row>
    <row r="135" spans="1:9" ht="30">
      <c r="A135" s="74" t="s">
        <v>755</v>
      </c>
      <c r="B135" s="99"/>
      <c r="C135" s="23" t="s">
        <v>12</v>
      </c>
      <c r="D135" s="23" t="s">
        <v>802</v>
      </c>
      <c r="E135" s="71">
        <v>1</v>
      </c>
      <c r="F135" s="71">
        <v>1.3</v>
      </c>
      <c r="G135" s="2">
        <v>2</v>
      </c>
      <c r="H135" s="2">
        <v>2</v>
      </c>
      <c r="I135" s="90">
        <f t="shared" si="4"/>
        <v>104000</v>
      </c>
    </row>
    <row r="136" spans="1:9" ht="30">
      <c r="A136" s="74"/>
      <c r="B136" s="99"/>
      <c r="C136" s="23" t="s">
        <v>12</v>
      </c>
      <c r="D136" s="23" t="s">
        <v>804</v>
      </c>
      <c r="E136" s="71">
        <v>1</v>
      </c>
      <c r="F136" s="71">
        <v>1.3</v>
      </c>
      <c r="G136" s="2">
        <v>2</v>
      </c>
      <c r="H136" s="2">
        <v>2</v>
      </c>
      <c r="I136" s="90">
        <f t="shared" si="4"/>
        <v>104000</v>
      </c>
    </row>
    <row r="137" spans="1:9" ht="30">
      <c r="A137" s="74"/>
      <c r="B137" s="99"/>
      <c r="C137" s="23" t="s">
        <v>803</v>
      </c>
      <c r="D137" s="23" t="s">
        <v>805</v>
      </c>
      <c r="E137" s="71">
        <v>1</v>
      </c>
      <c r="F137" s="71">
        <v>1.3</v>
      </c>
      <c r="G137" s="2">
        <v>2</v>
      </c>
      <c r="H137" s="2">
        <v>2</v>
      </c>
      <c r="I137" s="90">
        <f t="shared" si="4"/>
        <v>104000</v>
      </c>
    </row>
    <row r="138" spans="1:9" ht="18" customHeight="1">
      <c r="A138" s="2">
        <v>9</v>
      </c>
      <c r="B138" s="224" t="s">
        <v>472</v>
      </c>
      <c r="C138" s="224"/>
      <c r="D138" s="224"/>
      <c r="E138" s="71">
        <v>1</v>
      </c>
      <c r="F138" s="71">
        <v>1.3</v>
      </c>
      <c r="G138" s="2">
        <v>1</v>
      </c>
      <c r="H138" s="2">
        <v>3</v>
      </c>
      <c r="I138" s="90">
        <f t="shared" si="4"/>
        <v>104000</v>
      </c>
    </row>
    <row r="139" spans="1:9" ht="18" customHeight="1">
      <c r="A139" s="2">
        <v>10</v>
      </c>
      <c r="B139" s="224" t="s">
        <v>419</v>
      </c>
      <c r="C139" s="224"/>
      <c r="D139" s="224"/>
      <c r="E139" s="71">
        <v>1</v>
      </c>
      <c r="F139" s="71">
        <v>1.3</v>
      </c>
      <c r="G139" s="2">
        <v>2</v>
      </c>
      <c r="H139" s="2">
        <v>3</v>
      </c>
      <c r="I139" s="90">
        <f t="shared" si="4"/>
        <v>78000</v>
      </c>
    </row>
    <row r="140" spans="1:9" ht="18" customHeight="1">
      <c r="A140" s="22" t="s">
        <v>135</v>
      </c>
      <c r="B140" s="92" t="s">
        <v>619</v>
      </c>
      <c r="C140" s="23"/>
      <c r="D140" s="23"/>
      <c r="E140" s="71"/>
      <c r="F140" s="94"/>
      <c r="G140" s="88"/>
      <c r="H140" s="88"/>
      <c r="I140" s="90"/>
    </row>
    <row r="141" spans="1:9" ht="30">
      <c r="A141" s="2">
        <v>1</v>
      </c>
      <c r="B141" s="82" t="s">
        <v>692</v>
      </c>
      <c r="C141" s="23" t="s">
        <v>787</v>
      </c>
      <c r="D141" s="23" t="s">
        <v>296</v>
      </c>
      <c r="E141" s="71">
        <v>1</v>
      </c>
      <c r="F141" s="71">
        <v>1.3</v>
      </c>
      <c r="G141" s="2">
        <v>2</v>
      </c>
      <c r="H141" s="2">
        <v>2</v>
      </c>
      <c r="I141" s="90">
        <f aca="true" t="shared" si="5" ref="I141:I175">F141*E141*VLOOKUP(G141,$F$4:$I$7,H141+1,0)</f>
        <v>104000</v>
      </c>
    </row>
    <row r="142" spans="1:9" ht="30">
      <c r="A142" s="74" t="s">
        <v>755</v>
      </c>
      <c r="B142" s="93"/>
      <c r="C142" s="23" t="s">
        <v>788</v>
      </c>
      <c r="D142" s="23" t="s">
        <v>789</v>
      </c>
      <c r="E142" s="71">
        <v>1</v>
      </c>
      <c r="F142" s="71">
        <v>1.3</v>
      </c>
      <c r="G142" s="2">
        <v>2</v>
      </c>
      <c r="H142" s="2">
        <v>2</v>
      </c>
      <c r="I142" s="90">
        <f t="shared" si="5"/>
        <v>104000</v>
      </c>
    </row>
    <row r="143" spans="1:9" ht="30">
      <c r="A143" s="74" t="s">
        <v>755</v>
      </c>
      <c r="B143" s="93"/>
      <c r="C143" s="23" t="s">
        <v>790</v>
      </c>
      <c r="D143" s="23" t="s">
        <v>791</v>
      </c>
      <c r="E143" s="71">
        <v>1</v>
      </c>
      <c r="F143" s="71">
        <v>1.3</v>
      </c>
      <c r="G143" s="2">
        <v>2</v>
      </c>
      <c r="H143" s="2">
        <v>1</v>
      </c>
      <c r="I143" s="90">
        <f t="shared" si="5"/>
        <v>143000</v>
      </c>
    </row>
    <row r="144" spans="1:9" ht="30">
      <c r="A144" s="2">
        <v>2</v>
      </c>
      <c r="B144" s="82" t="s">
        <v>418</v>
      </c>
      <c r="C144" s="23" t="s">
        <v>841</v>
      </c>
      <c r="D144" s="23" t="s">
        <v>842</v>
      </c>
      <c r="E144" s="71">
        <v>1</v>
      </c>
      <c r="F144" s="71">
        <v>1.3</v>
      </c>
      <c r="G144" s="2">
        <v>1</v>
      </c>
      <c r="H144" s="2">
        <v>2</v>
      </c>
      <c r="I144" s="90">
        <f t="shared" si="5"/>
        <v>143000</v>
      </c>
    </row>
    <row r="145" spans="1:9" ht="30">
      <c r="A145" s="74" t="s">
        <v>755</v>
      </c>
      <c r="B145" s="91"/>
      <c r="C145" s="23" t="s">
        <v>843</v>
      </c>
      <c r="D145" s="23" t="s">
        <v>844</v>
      </c>
      <c r="E145" s="71">
        <v>1</v>
      </c>
      <c r="F145" s="71">
        <v>1.3</v>
      </c>
      <c r="G145" s="2">
        <v>1</v>
      </c>
      <c r="H145" s="2">
        <v>2</v>
      </c>
      <c r="I145" s="90">
        <f t="shared" si="5"/>
        <v>143000</v>
      </c>
    </row>
    <row r="146" spans="1:9" ht="30">
      <c r="A146" s="74" t="s">
        <v>755</v>
      </c>
      <c r="B146" s="91"/>
      <c r="C146" s="23" t="s">
        <v>845</v>
      </c>
      <c r="D146" s="23" t="s">
        <v>846</v>
      </c>
      <c r="E146" s="71">
        <v>1</v>
      </c>
      <c r="F146" s="71">
        <v>1.3</v>
      </c>
      <c r="G146" s="2">
        <v>1</v>
      </c>
      <c r="H146" s="2">
        <v>1</v>
      </c>
      <c r="I146" s="90">
        <f t="shared" si="5"/>
        <v>195000</v>
      </c>
    </row>
    <row r="147" spans="1:9" ht="30">
      <c r="A147" s="74" t="s">
        <v>755</v>
      </c>
      <c r="B147" s="91"/>
      <c r="C147" s="23" t="s">
        <v>847</v>
      </c>
      <c r="D147" s="23" t="s">
        <v>848</v>
      </c>
      <c r="E147" s="71">
        <v>1</v>
      </c>
      <c r="F147" s="71">
        <v>1.3</v>
      </c>
      <c r="G147" s="2">
        <v>1</v>
      </c>
      <c r="H147" s="2">
        <v>2</v>
      </c>
      <c r="I147" s="90">
        <f t="shared" si="5"/>
        <v>143000</v>
      </c>
    </row>
    <row r="148" spans="1:9" ht="30">
      <c r="A148" s="74" t="s">
        <v>755</v>
      </c>
      <c r="B148" s="91"/>
      <c r="C148" s="23" t="s">
        <v>849</v>
      </c>
      <c r="D148" s="23" t="s">
        <v>850</v>
      </c>
      <c r="E148" s="71">
        <v>1</v>
      </c>
      <c r="F148" s="71">
        <v>1.3</v>
      </c>
      <c r="G148" s="2">
        <v>1</v>
      </c>
      <c r="H148" s="2">
        <v>2</v>
      </c>
      <c r="I148" s="90">
        <f t="shared" si="5"/>
        <v>143000</v>
      </c>
    </row>
    <row r="149" spans="1:9" ht="30">
      <c r="A149" s="74" t="s">
        <v>755</v>
      </c>
      <c r="B149" s="91"/>
      <c r="C149" s="23" t="s">
        <v>851</v>
      </c>
      <c r="D149" s="23" t="s">
        <v>806</v>
      </c>
      <c r="E149" s="71">
        <v>1</v>
      </c>
      <c r="F149" s="71">
        <v>1.3</v>
      </c>
      <c r="G149" s="2">
        <v>1</v>
      </c>
      <c r="H149" s="2">
        <v>2</v>
      </c>
      <c r="I149" s="90">
        <f t="shared" si="5"/>
        <v>143000</v>
      </c>
    </row>
    <row r="150" spans="1:9" ht="30">
      <c r="A150" s="74" t="s">
        <v>755</v>
      </c>
      <c r="B150" s="91"/>
      <c r="C150" s="23" t="s">
        <v>852</v>
      </c>
      <c r="D150" s="23" t="s">
        <v>792</v>
      </c>
      <c r="E150" s="71">
        <v>1</v>
      </c>
      <c r="F150" s="71">
        <v>1.3</v>
      </c>
      <c r="G150" s="2">
        <v>1</v>
      </c>
      <c r="H150" s="2">
        <v>2</v>
      </c>
      <c r="I150" s="90">
        <f t="shared" si="5"/>
        <v>143000</v>
      </c>
    </row>
    <row r="151" spans="1:9" ht="18" customHeight="1">
      <c r="A151" s="74" t="s">
        <v>755</v>
      </c>
      <c r="B151" s="91"/>
      <c r="C151" s="23" t="s">
        <v>497</v>
      </c>
      <c r="D151" s="23"/>
      <c r="E151" s="71">
        <v>1</v>
      </c>
      <c r="F151" s="71">
        <v>1.3</v>
      </c>
      <c r="G151" s="2">
        <v>1</v>
      </c>
      <c r="H151" s="2">
        <v>3</v>
      </c>
      <c r="I151" s="90">
        <f t="shared" si="5"/>
        <v>104000</v>
      </c>
    </row>
    <row r="152" spans="1:9" ht="18" customHeight="1">
      <c r="A152" s="2" t="s">
        <v>768</v>
      </c>
      <c r="B152" s="1" t="s">
        <v>732</v>
      </c>
      <c r="C152" s="23" t="s">
        <v>733</v>
      </c>
      <c r="D152" s="23" t="s">
        <v>734</v>
      </c>
      <c r="E152" s="71">
        <v>1</v>
      </c>
      <c r="F152" s="71">
        <v>1.3</v>
      </c>
      <c r="G152" s="2">
        <v>1</v>
      </c>
      <c r="H152" s="2">
        <v>2</v>
      </c>
      <c r="I152" s="90">
        <f t="shared" si="5"/>
        <v>143000</v>
      </c>
    </row>
    <row r="153" spans="1:9" ht="18" customHeight="1">
      <c r="A153" s="2" t="s">
        <v>769</v>
      </c>
      <c r="B153" s="1" t="s">
        <v>735</v>
      </c>
      <c r="C153" s="23" t="s">
        <v>737</v>
      </c>
      <c r="D153" s="23" t="s">
        <v>736</v>
      </c>
      <c r="E153" s="71">
        <v>1</v>
      </c>
      <c r="F153" s="71">
        <v>1.3</v>
      </c>
      <c r="G153" s="2">
        <v>2</v>
      </c>
      <c r="H153" s="2">
        <v>2</v>
      </c>
      <c r="I153" s="90">
        <f t="shared" si="5"/>
        <v>104000</v>
      </c>
    </row>
    <row r="154" spans="1:9" ht="18" customHeight="1">
      <c r="A154" s="74" t="s">
        <v>755</v>
      </c>
      <c r="B154" s="91"/>
      <c r="C154" s="23" t="s">
        <v>738</v>
      </c>
      <c r="D154" s="23" t="s">
        <v>739</v>
      </c>
      <c r="E154" s="71">
        <v>1</v>
      </c>
      <c r="F154" s="71">
        <v>1.3</v>
      </c>
      <c r="G154" s="2">
        <v>2</v>
      </c>
      <c r="H154" s="2">
        <v>2</v>
      </c>
      <c r="I154" s="90">
        <f t="shared" si="5"/>
        <v>104000</v>
      </c>
    </row>
    <row r="155" spans="1:9" ht="30">
      <c r="A155" s="2">
        <v>3</v>
      </c>
      <c r="B155" s="23" t="s">
        <v>297</v>
      </c>
      <c r="C155" s="23" t="s">
        <v>853</v>
      </c>
      <c r="D155" s="23" t="s">
        <v>298</v>
      </c>
      <c r="E155" s="71">
        <v>1</v>
      </c>
      <c r="F155" s="71">
        <v>1.3</v>
      </c>
      <c r="G155" s="2">
        <v>2</v>
      </c>
      <c r="H155" s="2">
        <v>1</v>
      </c>
      <c r="I155" s="90">
        <f t="shared" si="5"/>
        <v>143000</v>
      </c>
    </row>
    <row r="156" spans="1:9" ht="30">
      <c r="A156" s="74" t="s">
        <v>755</v>
      </c>
      <c r="B156" s="91"/>
      <c r="C156" s="23" t="s">
        <v>854</v>
      </c>
      <c r="D156" s="23" t="s">
        <v>855</v>
      </c>
      <c r="E156" s="71">
        <v>1</v>
      </c>
      <c r="F156" s="71">
        <v>1.3</v>
      </c>
      <c r="G156" s="2">
        <v>2</v>
      </c>
      <c r="H156" s="2">
        <v>1</v>
      </c>
      <c r="I156" s="90">
        <f t="shared" si="5"/>
        <v>143000</v>
      </c>
    </row>
    <row r="157" spans="1:9" ht="18" customHeight="1">
      <c r="A157" s="74" t="s">
        <v>755</v>
      </c>
      <c r="B157" s="91"/>
      <c r="C157" s="23" t="s">
        <v>497</v>
      </c>
      <c r="D157" s="23"/>
      <c r="E157" s="71">
        <v>1</v>
      </c>
      <c r="F157" s="71">
        <v>1.3</v>
      </c>
      <c r="G157" s="2">
        <v>2</v>
      </c>
      <c r="H157" s="2">
        <v>3</v>
      </c>
      <c r="I157" s="90">
        <f t="shared" si="5"/>
        <v>78000</v>
      </c>
    </row>
    <row r="158" spans="1:9" ht="30">
      <c r="A158" s="2">
        <v>4</v>
      </c>
      <c r="B158" s="23" t="s">
        <v>299</v>
      </c>
      <c r="C158" s="23" t="s">
        <v>856</v>
      </c>
      <c r="D158" s="23" t="s">
        <v>857</v>
      </c>
      <c r="E158" s="71">
        <v>1</v>
      </c>
      <c r="F158" s="71">
        <v>1.3</v>
      </c>
      <c r="G158" s="2">
        <v>2</v>
      </c>
      <c r="H158" s="2">
        <v>2</v>
      </c>
      <c r="I158" s="90">
        <f t="shared" si="5"/>
        <v>104000</v>
      </c>
    </row>
    <row r="159" spans="1:9" ht="30">
      <c r="A159" s="74" t="s">
        <v>755</v>
      </c>
      <c r="B159" s="91"/>
      <c r="C159" s="23" t="s">
        <v>858</v>
      </c>
      <c r="D159" s="23" t="s">
        <v>857</v>
      </c>
      <c r="E159" s="71">
        <v>1</v>
      </c>
      <c r="F159" s="71">
        <v>1.3</v>
      </c>
      <c r="G159" s="2">
        <v>2</v>
      </c>
      <c r="H159" s="2">
        <v>2</v>
      </c>
      <c r="I159" s="90">
        <f t="shared" si="5"/>
        <v>104000</v>
      </c>
    </row>
    <row r="160" spans="1:9" ht="30">
      <c r="A160" s="74" t="s">
        <v>755</v>
      </c>
      <c r="B160" s="2"/>
      <c r="C160" s="23" t="s">
        <v>859</v>
      </c>
      <c r="D160" s="23" t="s">
        <v>860</v>
      </c>
      <c r="E160" s="71">
        <v>1</v>
      </c>
      <c r="F160" s="71">
        <v>1.3</v>
      </c>
      <c r="G160" s="2">
        <v>2</v>
      </c>
      <c r="H160" s="2">
        <v>1</v>
      </c>
      <c r="I160" s="90">
        <f t="shared" si="5"/>
        <v>143000</v>
      </c>
    </row>
    <row r="161" spans="1:9" ht="30">
      <c r="A161" s="74" t="s">
        <v>755</v>
      </c>
      <c r="B161" s="91"/>
      <c r="C161" s="23" t="s">
        <v>861</v>
      </c>
      <c r="D161" s="23" t="s">
        <v>862</v>
      </c>
      <c r="E161" s="71">
        <v>1</v>
      </c>
      <c r="F161" s="71">
        <v>1.3</v>
      </c>
      <c r="G161" s="2">
        <v>2</v>
      </c>
      <c r="H161" s="2">
        <v>1</v>
      </c>
      <c r="I161" s="90">
        <f t="shared" si="5"/>
        <v>143000</v>
      </c>
    </row>
    <row r="162" spans="1:9" ht="18" customHeight="1">
      <c r="A162" s="2" t="s">
        <v>767</v>
      </c>
      <c r="B162" s="1" t="s">
        <v>740</v>
      </c>
      <c r="C162" s="23" t="s">
        <v>737</v>
      </c>
      <c r="D162" s="23" t="s">
        <v>741</v>
      </c>
      <c r="E162" s="71">
        <v>1</v>
      </c>
      <c r="F162" s="71">
        <v>1.3</v>
      </c>
      <c r="G162" s="2">
        <v>2</v>
      </c>
      <c r="H162" s="2">
        <v>1</v>
      </c>
      <c r="I162" s="90">
        <f t="shared" si="5"/>
        <v>143000</v>
      </c>
    </row>
    <row r="163" spans="1:9" ht="18" customHeight="1">
      <c r="A163" s="74" t="s">
        <v>755</v>
      </c>
      <c r="B163" s="91"/>
      <c r="C163" s="23" t="s">
        <v>742</v>
      </c>
      <c r="D163" s="23" t="s">
        <v>743</v>
      </c>
      <c r="E163" s="71">
        <v>1</v>
      </c>
      <c r="F163" s="71">
        <v>1.3</v>
      </c>
      <c r="G163" s="2">
        <v>2</v>
      </c>
      <c r="H163" s="2">
        <v>1</v>
      </c>
      <c r="I163" s="90">
        <f t="shared" si="5"/>
        <v>143000</v>
      </c>
    </row>
    <row r="164" spans="1:9" ht="18" customHeight="1">
      <c r="A164" s="74" t="s">
        <v>755</v>
      </c>
      <c r="B164" s="91"/>
      <c r="C164" s="23" t="s">
        <v>744</v>
      </c>
      <c r="D164" s="23" t="s">
        <v>745</v>
      </c>
      <c r="E164" s="71">
        <v>1</v>
      </c>
      <c r="F164" s="71">
        <v>1.3</v>
      </c>
      <c r="G164" s="2">
        <v>2</v>
      </c>
      <c r="H164" s="2">
        <v>1</v>
      </c>
      <c r="I164" s="90">
        <f t="shared" si="5"/>
        <v>143000</v>
      </c>
    </row>
    <row r="165" spans="1:9" ht="18" customHeight="1">
      <c r="A165" s="74" t="s">
        <v>755</v>
      </c>
      <c r="B165" s="91"/>
      <c r="C165" s="23" t="s">
        <v>746</v>
      </c>
      <c r="D165" s="23" t="s">
        <v>747</v>
      </c>
      <c r="E165" s="71">
        <v>1</v>
      </c>
      <c r="F165" s="71">
        <v>1.3</v>
      </c>
      <c r="G165" s="2">
        <v>2</v>
      </c>
      <c r="H165" s="2">
        <v>1</v>
      </c>
      <c r="I165" s="90">
        <f t="shared" si="5"/>
        <v>143000</v>
      </c>
    </row>
    <row r="166" spans="1:9" ht="18" customHeight="1">
      <c r="A166" s="74" t="s">
        <v>755</v>
      </c>
      <c r="B166" s="91"/>
      <c r="C166" s="23" t="s">
        <v>497</v>
      </c>
      <c r="D166" s="23"/>
      <c r="E166" s="71">
        <v>1</v>
      </c>
      <c r="F166" s="71">
        <v>1.3</v>
      </c>
      <c r="G166" s="2">
        <v>2</v>
      </c>
      <c r="H166" s="2">
        <v>3</v>
      </c>
      <c r="I166" s="90">
        <f t="shared" si="5"/>
        <v>78000</v>
      </c>
    </row>
    <row r="167" spans="1:9" ht="30">
      <c r="A167" s="2">
        <v>5</v>
      </c>
      <c r="B167" s="23" t="s">
        <v>300</v>
      </c>
      <c r="C167" s="23" t="s">
        <v>807</v>
      </c>
      <c r="D167" s="23" t="s">
        <v>863</v>
      </c>
      <c r="E167" s="71">
        <v>1</v>
      </c>
      <c r="F167" s="71">
        <v>1.3</v>
      </c>
      <c r="G167" s="2">
        <v>2</v>
      </c>
      <c r="H167" s="2">
        <v>2</v>
      </c>
      <c r="I167" s="90">
        <f t="shared" si="5"/>
        <v>104000</v>
      </c>
    </row>
    <row r="168" spans="1:9" ht="30">
      <c r="A168" s="74" t="s">
        <v>755</v>
      </c>
      <c r="B168" s="91"/>
      <c r="C168" s="23" t="s">
        <v>864</v>
      </c>
      <c r="D168" s="23" t="s">
        <v>793</v>
      </c>
      <c r="E168" s="71">
        <v>1</v>
      </c>
      <c r="F168" s="71">
        <v>1.3</v>
      </c>
      <c r="G168" s="2">
        <v>2</v>
      </c>
      <c r="H168" s="2">
        <v>2</v>
      </c>
      <c r="I168" s="90">
        <f t="shared" si="5"/>
        <v>104000</v>
      </c>
    </row>
    <row r="169" spans="1:9" ht="30">
      <c r="A169" s="74" t="s">
        <v>755</v>
      </c>
      <c r="B169" s="91"/>
      <c r="C169" s="23" t="s">
        <v>0</v>
      </c>
      <c r="D169" s="23" t="s">
        <v>1</v>
      </c>
      <c r="E169" s="71">
        <v>1</v>
      </c>
      <c r="F169" s="71">
        <v>1.3</v>
      </c>
      <c r="G169" s="2">
        <v>2</v>
      </c>
      <c r="H169" s="2">
        <v>2</v>
      </c>
      <c r="I169" s="90">
        <f t="shared" si="5"/>
        <v>104000</v>
      </c>
    </row>
    <row r="170" spans="1:9" ht="30">
      <c r="A170" s="74" t="s">
        <v>755</v>
      </c>
      <c r="B170" s="91"/>
      <c r="C170" s="23" t="s">
        <v>2</v>
      </c>
      <c r="D170" s="23" t="s">
        <v>3</v>
      </c>
      <c r="E170" s="71">
        <v>1</v>
      </c>
      <c r="F170" s="71">
        <v>1.3</v>
      </c>
      <c r="G170" s="2">
        <v>2</v>
      </c>
      <c r="H170" s="2">
        <v>2</v>
      </c>
      <c r="I170" s="90">
        <f t="shared" si="5"/>
        <v>104000</v>
      </c>
    </row>
    <row r="171" spans="1:9" ht="45">
      <c r="A171" s="74" t="s">
        <v>755</v>
      </c>
      <c r="B171" s="91"/>
      <c r="C171" s="100" t="s">
        <v>4</v>
      </c>
      <c r="D171" s="100" t="s">
        <v>5</v>
      </c>
      <c r="E171" s="71">
        <v>1</v>
      </c>
      <c r="F171" s="71">
        <v>1.3</v>
      </c>
      <c r="G171" s="2">
        <v>2</v>
      </c>
      <c r="H171" s="2">
        <v>2</v>
      </c>
      <c r="I171" s="90">
        <f t="shared" si="5"/>
        <v>104000</v>
      </c>
    </row>
    <row r="172" spans="1:9" ht="45">
      <c r="A172" s="74" t="s">
        <v>755</v>
      </c>
      <c r="B172" s="2"/>
      <c r="C172" s="23" t="s">
        <v>6</v>
      </c>
      <c r="D172" s="23" t="s">
        <v>301</v>
      </c>
      <c r="E172" s="71">
        <v>1</v>
      </c>
      <c r="F172" s="71">
        <v>1.3</v>
      </c>
      <c r="G172" s="2">
        <v>2</v>
      </c>
      <c r="H172" s="2">
        <v>1</v>
      </c>
      <c r="I172" s="90">
        <f t="shared" si="5"/>
        <v>143000</v>
      </c>
    </row>
    <row r="173" spans="1:9" ht="30">
      <c r="A173" s="74" t="s">
        <v>755</v>
      </c>
      <c r="B173" s="91"/>
      <c r="C173" s="23" t="s">
        <v>7</v>
      </c>
      <c r="D173" s="23" t="s">
        <v>8</v>
      </c>
      <c r="E173" s="71">
        <v>1</v>
      </c>
      <c r="F173" s="71">
        <v>1.3</v>
      </c>
      <c r="G173" s="2">
        <v>2</v>
      </c>
      <c r="H173" s="2">
        <v>1</v>
      </c>
      <c r="I173" s="90">
        <f t="shared" si="5"/>
        <v>143000</v>
      </c>
    </row>
    <row r="174" spans="1:9" ht="18" customHeight="1">
      <c r="A174" s="2">
        <v>6</v>
      </c>
      <c r="B174" s="224" t="s">
        <v>693</v>
      </c>
      <c r="C174" s="224"/>
      <c r="D174" s="224"/>
      <c r="E174" s="71">
        <v>1</v>
      </c>
      <c r="F174" s="71">
        <v>1.3</v>
      </c>
      <c r="G174" s="2">
        <v>1</v>
      </c>
      <c r="H174" s="2">
        <v>3</v>
      </c>
      <c r="I174" s="90">
        <f t="shared" si="5"/>
        <v>104000</v>
      </c>
    </row>
    <row r="175" spans="1:9" ht="18" customHeight="1">
      <c r="A175" s="2">
        <v>7</v>
      </c>
      <c r="B175" s="224" t="s">
        <v>498</v>
      </c>
      <c r="C175" s="224"/>
      <c r="D175" s="224"/>
      <c r="E175" s="71">
        <v>1</v>
      </c>
      <c r="F175" s="71">
        <v>1.3</v>
      </c>
      <c r="G175" s="2">
        <v>2</v>
      </c>
      <c r="H175" s="2">
        <v>3</v>
      </c>
      <c r="I175" s="90">
        <f t="shared" si="5"/>
        <v>78000</v>
      </c>
    </row>
    <row r="176" spans="1:9" ht="18" customHeight="1">
      <c r="A176" s="22" t="s">
        <v>260</v>
      </c>
      <c r="B176" s="92" t="s">
        <v>620</v>
      </c>
      <c r="C176" s="93"/>
      <c r="D176" s="93"/>
      <c r="E176" s="71"/>
      <c r="F176" s="94"/>
      <c r="G176" s="88"/>
      <c r="H176" s="88"/>
      <c r="I176" s="90"/>
    </row>
    <row r="177" spans="1:9" ht="18" customHeight="1">
      <c r="A177" s="2">
        <v>1</v>
      </c>
      <c r="B177" s="89" t="s">
        <v>327</v>
      </c>
      <c r="C177" s="82" t="s">
        <v>90</v>
      </c>
      <c r="D177" s="82" t="s">
        <v>77</v>
      </c>
      <c r="E177" s="71">
        <v>1</v>
      </c>
      <c r="F177" s="71">
        <v>1.6</v>
      </c>
      <c r="G177" s="2">
        <v>2</v>
      </c>
      <c r="H177" s="2">
        <v>1</v>
      </c>
      <c r="I177" s="90">
        <f aca="true" t="shared" si="6" ref="I177:I222">F177*E177*VLOOKUP(G177,$F$4:$I$7,H177+1,0)</f>
        <v>176000</v>
      </c>
    </row>
    <row r="178" spans="1:9" ht="18" customHeight="1">
      <c r="A178" s="2">
        <v>2</v>
      </c>
      <c r="B178" s="89" t="s">
        <v>327</v>
      </c>
      <c r="C178" s="82" t="s">
        <v>91</v>
      </c>
      <c r="D178" s="93"/>
      <c r="E178" s="71">
        <v>1</v>
      </c>
      <c r="F178" s="71">
        <v>1.6</v>
      </c>
      <c r="G178" s="2">
        <v>2</v>
      </c>
      <c r="H178" s="2">
        <v>1</v>
      </c>
      <c r="I178" s="90">
        <f t="shared" si="6"/>
        <v>176000</v>
      </c>
    </row>
    <row r="179" spans="1:9" ht="18" customHeight="1">
      <c r="A179" s="2">
        <v>3</v>
      </c>
      <c r="B179" s="89" t="s">
        <v>78</v>
      </c>
      <c r="C179" s="82" t="s">
        <v>92</v>
      </c>
      <c r="D179" s="82" t="s">
        <v>374</v>
      </c>
      <c r="E179" s="71">
        <v>1</v>
      </c>
      <c r="F179" s="71">
        <v>1.6</v>
      </c>
      <c r="G179" s="2">
        <v>1</v>
      </c>
      <c r="H179" s="2">
        <v>1</v>
      </c>
      <c r="I179" s="90">
        <f t="shared" si="6"/>
        <v>240000</v>
      </c>
    </row>
    <row r="180" spans="1:9" ht="18" customHeight="1">
      <c r="A180" s="2">
        <v>4</v>
      </c>
      <c r="B180" s="89" t="s">
        <v>78</v>
      </c>
      <c r="C180" s="82" t="s">
        <v>597</v>
      </c>
      <c r="D180" s="82" t="s">
        <v>613</v>
      </c>
      <c r="E180" s="71">
        <v>1</v>
      </c>
      <c r="F180" s="71">
        <v>1.6</v>
      </c>
      <c r="G180" s="2">
        <v>1</v>
      </c>
      <c r="H180" s="2">
        <v>1</v>
      </c>
      <c r="I180" s="90">
        <f t="shared" si="6"/>
        <v>240000</v>
      </c>
    </row>
    <row r="181" spans="1:9" ht="18" customHeight="1">
      <c r="A181" s="2"/>
      <c r="B181" s="89"/>
      <c r="C181" s="82" t="s">
        <v>614</v>
      </c>
      <c r="D181" s="82" t="s">
        <v>375</v>
      </c>
      <c r="E181" s="71">
        <v>1</v>
      </c>
      <c r="F181" s="71">
        <v>1.6</v>
      </c>
      <c r="G181" s="2">
        <v>1</v>
      </c>
      <c r="H181" s="2">
        <v>1</v>
      </c>
      <c r="I181" s="90">
        <f t="shared" si="6"/>
        <v>240000</v>
      </c>
    </row>
    <row r="182" spans="1:9" ht="18" customHeight="1">
      <c r="A182" s="2">
        <v>5</v>
      </c>
      <c r="B182" s="89" t="s">
        <v>79</v>
      </c>
      <c r="C182" s="82" t="s">
        <v>376</v>
      </c>
      <c r="D182" s="82" t="s">
        <v>379</v>
      </c>
      <c r="E182" s="71">
        <v>1</v>
      </c>
      <c r="F182" s="71">
        <v>1.6</v>
      </c>
      <c r="G182" s="2">
        <v>1</v>
      </c>
      <c r="H182" s="2">
        <v>1</v>
      </c>
      <c r="I182" s="90">
        <f t="shared" si="6"/>
        <v>240000</v>
      </c>
    </row>
    <row r="183" spans="1:9" ht="18" customHeight="1">
      <c r="A183" s="74" t="s">
        <v>755</v>
      </c>
      <c r="B183" s="91"/>
      <c r="C183" s="82" t="s">
        <v>503</v>
      </c>
      <c r="D183" s="82" t="s">
        <v>80</v>
      </c>
      <c r="E183" s="71">
        <v>1</v>
      </c>
      <c r="F183" s="71">
        <v>1.6</v>
      </c>
      <c r="G183" s="2">
        <v>1</v>
      </c>
      <c r="H183" s="2">
        <v>1</v>
      </c>
      <c r="I183" s="90">
        <f t="shared" si="6"/>
        <v>240000</v>
      </c>
    </row>
    <row r="184" spans="1:9" ht="18" customHeight="1">
      <c r="A184" s="74" t="s">
        <v>755</v>
      </c>
      <c r="B184" s="91"/>
      <c r="C184" s="82" t="s">
        <v>93</v>
      </c>
      <c r="D184" s="82" t="s">
        <v>377</v>
      </c>
      <c r="E184" s="71">
        <v>1</v>
      </c>
      <c r="F184" s="71">
        <v>1.6</v>
      </c>
      <c r="G184" s="2">
        <v>1</v>
      </c>
      <c r="H184" s="2">
        <v>1</v>
      </c>
      <c r="I184" s="90">
        <f t="shared" si="6"/>
        <v>240000</v>
      </c>
    </row>
    <row r="185" spans="1:9" ht="18" customHeight="1">
      <c r="A185" s="74" t="s">
        <v>755</v>
      </c>
      <c r="B185" s="91"/>
      <c r="C185" s="82" t="s">
        <v>380</v>
      </c>
      <c r="D185" s="82" t="s">
        <v>378</v>
      </c>
      <c r="E185" s="71">
        <v>1</v>
      </c>
      <c r="F185" s="71">
        <v>1.6</v>
      </c>
      <c r="G185" s="2">
        <v>1</v>
      </c>
      <c r="H185" s="2">
        <v>2</v>
      </c>
      <c r="I185" s="90">
        <f t="shared" si="6"/>
        <v>176000</v>
      </c>
    </row>
    <row r="186" spans="1:9" ht="18" customHeight="1">
      <c r="A186" s="74" t="s">
        <v>755</v>
      </c>
      <c r="B186" s="91"/>
      <c r="C186" s="82" t="s">
        <v>385</v>
      </c>
      <c r="D186" s="82" t="s">
        <v>381</v>
      </c>
      <c r="E186" s="71">
        <v>1</v>
      </c>
      <c r="F186" s="71">
        <v>1.6</v>
      </c>
      <c r="G186" s="2">
        <v>1</v>
      </c>
      <c r="H186" s="2">
        <v>2</v>
      </c>
      <c r="I186" s="90">
        <f t="shared" si="6"/>
        <v>176000</v>
      </c>
    </row>
    <row r="187" spans="1:9" ht="18" customHeight="1">
      <c r="A187" s="74" t="s">
        <v>755</v>
      </c>
      <c r="B187" s="91"/>
      <c r="C187" s="82" t="s">
        <v>387</v>
      </c>
      <c r="D187" s="82" t="s">
        <v>382</v>
      </c>
      <c r="E187" s="71">
        <v>1</v>
      </c>
      <c r="F187" s="71">
        <v>1.6</v>
      </c>
      <c r="G187" s="2">
        <v>1</v>
      </c>
      <c r="H187" s="2">
        <v>2</v>
      </c>
      <c r="I187" s="90">
        <f t="shared" si="6"/>
        <v>176000</v>
      </c>
    </row>
    <row r="188" spans="1:9" ht="18" customHeight="1">
      <c r="A188" s="74" t="s">
        <v>755</v>
      </c>
      <c r="B188" s="91"/>
      <c r="C188" s="82" t="s">
        <v>388</v>
      </c>
      <c r="D188" s="82" t="s">
        <v>383</v>
      </c>
      <c r="E188" s="71">
        <v>1</v>
      </c>
      <c r="F188" s="71">
        <v>1.6</v>
      </c>
      <c r="G188" s="2">
        <v>1</v>
      </c>
      <c r="H188" s="2">
        <v>2</v>
      </c>
      <c r="I188" s="90">
        <f t="shared" si="6"/>
        <v>176000</v>
      </c>
    </row>
    <row r="189" spans="1:9" ht="18" customHeight="1">
      <c r="A189" s="74" t="s">
        <v>755</v>
      </c>
      <c r="B189" s="91"/>
      <c r="C189" s="82" t="s">
        <v>386</v>
      </c>
      <c r="D189" s="82" t="s">
        <v>384</v>
      </c>
      <c r="E189" s="71">
        <v>1</v>
      </c>
      <c r="F189" s="71">
        <v>1.6</v>
      </c>
      <c r="G189" s="2">
        <v>1</v>
      </c>
      <c r="H189" s="2">
        <v>2</v>
      </c>
      <c r="I189" s="90">
        <f t="shared" si="6"/>
        <v>176000</v>
      </c>
    </row>
    <row r="190" spans="1:9" ht="18" customHeight="1">
      <c r="A190" s="74" t="s">
        <v>755</v>
      </c>
      <c r="B190" s="91"/>
      <c r="C190" s="82" t="s">
        <v>389</v>
      </c>
      <c r="D190" s="82" t="s">
        <v>390</v>
      </c>
      <c r="E190" s="71">
        <v>1</v>
      </c>
      <c r="F190" s="71">
        <v>1.6</v>
      </c>
      <c r="G190" s="2">
        <v>1</v>
      </c>
      <c r="H190" s="2">
        <v>1</v>
      </c>
      <c r="I190" s="90">
        <f t="shared" si="6"/>
        <v>240000</v>
      </c>
    </row>
    <row r="191" spans="1:9" ht="18" customHeight="1">
      <c r="A191" s="74" t="s">
        <v>755</v>
      </c>
      <c r="B191" s="91"/>
      <c r="C191" s="82" t="s">
        <v>391</v>
      </c>
      <c r="D191" s="82" t="s">
        <v>81</v>
      </c>
      <c r="E191" s="71">
        <v>1</v>
      </c>
      <c r="F191" s="71">
        <v>1.6</v>
      </c>
      <c r="G191" s="2">
        <v>1</v>
      </c>
      <c r="H191" s="2">
        <v>1</v>
      </c>
      <c r="I191" s="90">
        <f t="shared" si="6"/>
        <v>240000</v>
      </c>
    </row>
    <row r="192" spans="1:9" ht="18" customHeight="1">
      <c r="A192" s="74" t="s">
        <v>755</v>
      </c>
      <c r="B192" s="91"/>
      <c r="C192" s="82" t="s">
        <v>662</v>
      </c>
      <c r="D192" s="82" t="s">
        <v>663</v>
      </c>
      <c r="E192" s="71">
        <v>1</v>
      </c>
      <c r="F192" s="71">
        <v>1.6</v>
      </c>
      <c r="G192" s="2">
        <v>1</v>
      </c>
      <c r="H192" s="2">
        <v>2</v>
      </c>
      <c r="I192" s="90">
        <f t="shared" si="6"/>
        <v>176000</v>
      </c>
    </row>
    <row r="193" spans="1:9" ht="18" customHeight="1">
      <c r="A193" s="74" t="s">
        <v>755</v>
      </c>
      <c r="B193" s="91"/>
      <c r="C193" s="101" t="s">
        <v>754</v>
      </c>
      <c r="D193" s="101" t="s">
        <v>771</v>
      </c>
      <c r="E193" s="71">
        <v>1</v>
      </c>
      <c r="F193" s="71">
        <v>1.6</v>
      </c>
      <c r="G193" s="2">
        <v>1</v>
      </c>
      <c r="H193" s="2">
        <v>2</v>
      </c>
      <c r="I193" s="90">
        <f t="shared" si="6"/>
        <v>176000</v>
      </c>
    </row>
    <row r="194" spans="1:9" ht="18" customHeight="1">
      <c r="A194" s="2">
        <v>6</v>
      </c>
      <c r="B194" s="89" t="s">
        <v>748</v>
      </c>
      <c r="C194" s="82" t="s">
        <v>392</v>
      </c>
      <c r="D194" s="93"/>
      <c r="E194" s="71">
        <v>1</v>
      </c>
      <c r="F194" s="71">
        <v>1.6</v>
      </c>
      <c r="G194" s="2">
        <v>2</v>
      </c>
      <c r="H194" s="2">
        <v>1</v>
      </c>
      <c r="I194" s="90">
        <f t="shared" si="6"/>
        <v>176000</v>
      </c>
    </row>
    <row r="195" spans="1:9" ht="18" customHeight="1">
      <c r="A195" s="74" t="s">
        <v>755</v>
      </c>
      <c r="B195" s="91"/>
      <c r="C195" s="82" t="s">
        <v>94</v>
      </c>
      <c r="D195" s="82" t="s">
        <v>393</v>
      </c>
      <c r="E195" s="71">
        <v>1</v>
      </c>
      <c r="F195" s="71">
        <v>1.6</v>
      </c>
      <c r="G195" s="2">
        <v>2</v>
      </c>
      <c r="H195" s="2">
        <v>2</v>
      </c>
      <c r="I195" s="90">
        <f t="shared" si="6"/>
        <v>128000</v>
      </c>
    </row>
    <row r="196" spans="1:9" ht="18" customHeight="1">
      <c r="A196" s="74" t="s">
        <v>755</v>
      </c>
      <c r="B196" s="91"/>
      <c r="C196" s="82" t="s">
        <v>393</v>
      </c>
      <c r="D196" s="82" t="s">
        <v>394</v>
      </c>
      <c r="E196" s="71">
        <v>1</v>
      </c>
      <c r="F196" s="71">
        <v>1.6</v>
      </c>
      <c r="G196" s="2">
        <v>2</v>
      </c>
      <c r="H196" s="2">
        <v>2</v>
      </c>
      <c r="I196" s="90">
        <f t="shared" si="6"/>
        <v>128000</v>
      </c>
    </row>
    <row r="197" spans="1:9" ht="18" customHeight="1">
      <c r="A197" s="74" t="s">
        <v>755</v>
      </c>
      <c r="B197" s="91"/>
      <c r="C197" s="82" t="s">
        <v>375</v>
      </c>
      <c r="D197" s="82" t="s">
        <v>394</v>
      </c>
      <c r="E197" s="71">
        <v>1</v>
      </c>
      <c r="F197" s="71">
        <v>1.6</v>
      </c>
      <c r="G197" s="88">
        <v>2</v>
      </c>
      <c r="H197" s="2">
        <v>2</v>
      </c>
      <c r="I197" s="90">
        <f t="shared" si="6"/>
        <v>128000</v>
      </c>
    </row>
    <row r="198" spans="1:9" ht="18" customHeight="1">
      <c r="A198" s="74" t="s">
        <v>755</v>
      </c>
      <c r="B198" s="91"/>
      <c r="C198" s="82" t="s">
        <v>393</v>
      </c>
      <c r="D198" s="82" t="s">
        <v>772</v>
      </c>
      <c r="E198" s="71">
        <v>1</v>
      </c>
      <c r="F198" s="71">
        <v>1.6</v>
      </c>
      <c r="G198" s="88">
        <v>2</v>
      </c>
      <c r="H198" s="2">
        <v>2</v>
      </c>
      <c r="I198" s="90">
        <f t="shared" si="6"/>
        <v>128000</v>
      </c>
    </row>
    <row r="199" spans="1:9" ht="18" customHeight="1">
      <c r="A199" s="74" t="s">
        <v>755</v>
      </c>
      <c r="B199" s="91"/>
      <c r="C199" s="82" t="s">
        <v>749</v>
      </c>
      <c r="D199" s="82" t="s">
        <v>773</v>
      </c>
      <c r="E199" s="71">
        <v>1</v>
      </c>
      <c r="F199" s="71">
        <v>1.6</v>
      </c>
      <c r="G199" s="88">
        <v>2</v>
      </c>
      <c r="H199" s="2">
        <v>2</v>
      </c>
      <c r="I199" s="90">
        <f t="shared" si="6"/>
        <v>128000</v>
      </c>
    </row>
    <row r="200" spans="1:9" ht="18" customHeight="1">
      <c r="A200" s="74" t="s">
        <v>755</v>
      </c>
      <c r="B200" s="91"/>
      <c r="C200" s="82" t="s">
        <v>750</v>
      </c>
      <c r="D200" s="82" t="s">
        <v>774</v>
      </c>
      <c r="E200" s="71">
        <v>1</v>
      </c>
      <c r="F200" s="71">
        <v>1.6</v>
      </c>
      <c r="G200" s="88">
        <v>2</v>
      </c>
      <c r="H200" s="2">
        <v>2</v>
      </c>
      <c r="I200" s="90">
        <f t="shared" si="6"/>
        <v>128000</v>
      </c>
    </row>
    <row r="201" spans="1:9" ht="18" customHeight="1">
      <c r="A201" s="2">
        <v>7</v>
      </c>
      <c r="B201" s="89" t="s">
        <v>82</v>
      </c>
      <c r="C201" s="82" t="s">
        <v>431</v>
      </c>
      <c r="D201" s="82" t="s">
        <v>85</v>
      </c>
      <c r="E201" s="71">
        <v>1</v>
      </c>
      <c r="F201" s="71">
        <v>1.6</v>
      </c>
      <c r="G201" s="2">
        <v>1</v>
      </c>
      <c r="H201" s="2">
        <v>2</v>
      </c>
      <c r="I201" s="90">
        <f t="shared" si="6"/>
        <v>176000</v>
      </c>
    </row>
    <row r="202" spans="1:9" ht="18" customHeight="1">
      <c r="A202" s="74" t="s">
        <v>755</v>
      </c>
      <c r="B202" s="91"/>
      <c r="C202" s="82" t="s">
        <v>95</v>
      </c>
      <c r="D202" s="82" t="s">
        <v>86</v>
      </c>
      <c r="E202" s="71">
        <v>1</v>
      </c>
      <c r="F202" s="71">
        <v>1.6</v>
      </c>
      <c r="G202" s="2">
        <v>1</v>
      </c>
      <c r="H202" s="2">
        <v>2</v>
      </c>
      <c r="I202" s="90">
        <f t="shared" si="6"/>
        <v>176000</v>
      </c>
    </row>
    <row r="203" spans="1:9" ht="18" customHeight="1">
      <c r="A203" s="74" t="s">
        <v>755</v>
      </c>
      <c r="B203" s="91"/>
      <c r="C203" s="82" t="s">
        <v>751</v>
      </c>
      <c r="D203" s="82" t="s">
        <v>775</v>
      </c>
      <c r="E203" s="71">
        <v>1</v>
      </c>
      <c r="F203" s="71">
        <v>1.6</v>
      </c>
      <c r="G203" s="2">
        <v>1</v>
      </c>
      <c r="H203" s="2">
        <v>2</v>
      </c>
      <c r="I203" s="90">
        <f t="shared" si="6"/>
        <v>176000</v>
      </c>
    </row>
    <row r="204" spans="1:9" ht="18" customHeight="1">
      <c r="A204" s="74" t="s">
        <v>755</v>
      </c>
      <c r="B204" s="91"/>
      <c r="C204" s="82" t="s">
        <v>752</v>
      </c>
      <c r="D204" s="82" t="s">
        <v>776</v>
      </c>
      <c r="E204" s="71">
        <v>1</v>
      </c>
      <c r="F204" s="71">
        <v>1.6</v>
      </c>
      <c r="G204" s="2">
        <v>1</v>
      </c>
      <c r="H204" s="2">
        <v>2</v>
      </c>
      <c r="I204" s="90">
        <f t="shared" si="6"/>
        <v>176000</v>
      </c>
    </row>
    <row r="205" spans="1:9" ht="18" customHeight="1">
      <c r="A205" s="74" t="s">
        <v>755</v>
      </c>
      <c r="B205" s="91"/>
      <c r="C205" s="82" t="s">
        <v>778</v>
      </c>
      <c r="D205" s="82" t="s">
        <v>777</v>
      </c>
      <c r="E205" s="71">
        <v>1</v>
      </c>
      <c r="F205" s="71">
        <v>1.6</v>
      </c>
      <c r="G205" s="2">
        <v>1</v>
      </c>
      <c r="H205" s="2">
        <v>2</v>
      </c>
      <c r="I205" s="90">
        <f t="shared" si="6"/>
        <v>176000</v>
      </c>
    </row>
    <row r="206" spans="1:9" ht="18" customHeight="1">
      <c r="A206" s="2">
        <v>8</v>
      </c>
      <c r="B206" s="89" t="s">
        <v>83</v>
      </c>
      <c r="C206" s="82" t="s">
        <v>432</v>
      </c>
      <c r="D206" s="82" t="s">
        <v>87</v>
      </c>
      <c r="E206" s="71">
        <v>1</v>
      </c>
      <c r="F206" s="71">
        <v>1.6</v>
      </c>
      <c r="G206" s="2">
        <v>1</v>
      </c>
      <c r="H206" s="2">
        <v>1</v>
      </c>
      <c r="I206" s="90">
        <f t="shared" si="6"/>
        <v>240000</v>
      </c>
    </row>
    <row r="207" spans="1:9" ht="18" customHeight="1">
      <c r="A207" s="74" t="s">
        <v>755</v>
      </c>
      <c r="B207" s="91"/>
      <c r="C207" s="82" t="s">
        <v>96</v>
      </c>
      <c r="D207" s="82" t="s">
        <v>779</v>
      </c>
      <c r="E207" s="71">
        <v>1</v>
      </c>
      <c r="F207" s="71">
        <v>1.6</v>
      </c>
      <c r="G207" s="2">
        <v>1</v>
      </c>
      <c r="H207" s="2">
        <v>1</v>
      </c>
      <c r="I207" s="90">
        <f t="shared" si="6"/>
        <v>240000</v>
      </c>
    </row>
    <row r="208" spans="1:9" ht="18" customHeight="1">
      <c r="A208" s="74" t="s">
        <v>755</v>
      </c>
      <c r="B208" s="91"/>
      <c r="C208" s="82" t="s">
        <v>395</v>
      </c>
      <c r="D208" s="82" t="s">
        <v>396</v>
      </c>
      <c r="E208" s="71">
        <v>1</v>
      </c>
      <c r="F208" s="71">
        <v>1.6</v>
      </c>
      <c r="G208" s="2">
        <v>1</v>
      </c>
      <c r="H208" s="2">
        <v>1</v>
      </c>
      <c r="I208" s="90">
        <f t="shared" si="6"/>
        <v>240000</v>
      </c>
    </row>
    <row r="209" spans="1:9" ht="18" customHeight="1">
      <c r="A209" s="74" t="s">
        <v>755</v>
      </c>
      <c r="B209" s="91"/>
      <c r="C209" s="82" t="s">
        <v>719</v>
      </c>
      <c r="D209" s="82" t="s">
        <v>87</v>
      </c>
      <c r="E209" s="71">
        <v>1</v>
      </c>
      <c r="F209" s="71">
        <v>1.6</v>
      </c>
      <c r="G209" s="2">
        <v>1</v>
      </c>
      <c r="H209" s="2">
        <v>1</v>
      </c>
      <c r="I209" s="90">
        <f t="shared" si="6"/>
        <v>240000</v>
      </c>
    </row>
    <row r="210" spans="1:9" ht="18" customHeight="1">
      <c r="A210" s="74" t="s">
        <v>755</v>
      </c>
      <c r="B210" s="91"/>
      <c r="C210" s="82" t="s">
        <v>433</v>
      </c>
      <c r="D210" s="82" t="s">
        <v>779</v>
      </c>
      <c r="E210" s="71">
        <v>1</v>
      </c>
      <c r="F210" s="71">
        <v>1.6</v>
      </c>
      <c r="G210" s="2">
        <v>1</v>
      </c>
      <c r="H210" s="2">
        <v>2</v>
      </c>
      <c r="I210" s="90">
        <f t="shared" si="6"/>
        <v>176000</v>
      </c>
    </row>
    <row r="211" spans="1:9" ht="18" customHeight="1">
      <c r="A211" s="74" t="s">
        <v>755</v>
      </c>
      <c r="B211" s="91"/>
      <c r="C211" s="82" t="s">
        <v>434</v>
      </c>
      <c r="D211" s="82" t="s">
        <v>397</v>
      </c>
      <c r="E211" s="71">
        <v>1</v>
      </c>
      <c r="F211" s="71">
        <v>1.6</v>
      </c>
      <c r="G211" s="2">
        <v>1</v>
      </c>
      <c r="H211" s="2">
        <v>2</v>
      </c>
      <c r="I211" s="90">
        <f t="shared" si="6"/>
        <v>176000</v>
      </c>
    </row>
    <row r="212" spans="1:9" ht="18" customHeight="1">
      <c r="A212" s="74" t="s">
        <v>755</v>
      </c>
      <c r="B212" s="91"/>
      <c r="C212" s="82" t="s">
        <v>435</v>
      </c>
      <c r="D212" s="82" t="s">
        <v>779</v>
      </c>
      <c r="E212" s="71">
        <v>1</v>
      </c>
      <c r="F212" s="71">
        <v>1.6</v>
      </c>
      <c r="G212" s="2">
        <v>1</v>
      </c>
      <c r="H212" s="2">
        <v>2</v>
      </c>
      <c r="I212" s="90">
        <f t="shared" si="6"/>
        <v>176000</v>
      </c>
    </row>
    <row r="213" spans="1:9" ht="18" customHeight="1">
      <c r="A213" s="74" t="s">
        <v>755</v>
      </c>
      <c r="B213" s="91"/>
      <c r="C213" s="96" t="s">
        <v>97</v>
      </c>
      <c r="D213" s="82" t="s">
        <v>88</v>
      </c>
      <c r="E213" s="71">
        <v>1</v>
      </c>
      <c r="F213" s="71">
        <v>1.6</v>
      </c>
      <c r="G213" s="2">
        <v>1</v>
      </c>
      <c r="H213" s="2">
        <v>2</v>
      </c>
      <c r="I213" s="90">
        <f t="shared" si="6"/>
        <v>176000</v>
      </c>
    </row>
    <row r="214" spans="1:9" ht="30">
      <c r="A214" s="2" t="s">
        <v>780</v>
      </c>
      <c r="B214" s="1" t="s">
        <v>753</v>
      </c>
      <c r="C214" s="222" t="s">
        <v>770</v>
      </c>
      <c r="D214" s="230"/>
      <c r="E214" s="71">
        <v>1</v>
      </c>
      <c r="F214" s="71">
        <v>1.6</v>
      </c>
      <c r="G214" s="2">
        <v>1</v>
      </c>
      <c r="H214" s="2">
        <v>1</v>
      </c>
      <c r="I214" s="90">
        <f t="shared" si="6"/>
        <v>240000</v>
      </c>
    </row>
    <row r="215" spans="1:9" ht="18" customHeight="1">
      <c r="A215" s="2">
        <v>9</v>
      </c>
      <c r="B215" s="89" t="s">
        <v>84</v>
      </c>
      <c r="C215" s="82" t="s">
        <v>398</v>
      </c>
      <c r="D215" s="82" t="s">
        <v>399</v>
      </c>
      <c r="E215" s="71">
        <v>1</v>
      </c>
      <c r="F215" s="71">
        <v>1.6</v>
      </c>
      <c r="G215" s="2">
        <v>2</v>
      </c>
      <c r="H215" s="2">
        <v>2</v>
      </c>
      <c r="I215" s="90">
        <f t="shared" si="6"/>
        <v>128000</v>
      </c>
    </row>
    <row r="216" spans="1:9" ht="18" customHeight="1">
      <c r="A216" s="74" t="s">
        <v>755</v>
      </c>
      <c r="B216" s="91"/>
      <c r="C216" s="82" t="s">
        <v>399</v>
      </c>
      <c r="D216" s="82" t="s">
        <v>89</v>
      </c>
      <c r="E216" s="71">
        <v>1</v>
      </c>
      <c r="F216" s="71">
        <v>1.6</v>
      </c>
      <c r="G216" s="2">
        <v>2</v>
      </c>
      <c r="H216" s="2">
        <v>1</v>
      </c>
      <c r="I216" s="90">
        <f t="shared" si="6"/>
        <v>176000</v>
      </c>
    </row>
    <row r="217" spans="1:9" ht="18" customHeight="1">
      <c r="A217" s="74" t="s">
        <v>755</v>
      </c>
      <c r="B217" s="91"/>
      <c r="C217" s="82" t="s">
        <v>89</v>
      </c>
      <c r="D217" s="82" t="s">
        <v>400</v>
      </c>
      <c r="E217" s="71">
        <v>1</v>
      </c>
      <c r="F217" s="71">
        <v>1.6</v>
      </c>
      <c r="G217" s="2">
        <v>2</v>
      </c>
      <c r="H217" s="2">
        <v>2</v>
      </c>
      <c r="I217" s="90">
        <f t="shared" si="6"/>
        <v>128000</v>
      </c>
    </row>
    <row r="218" spans="1:9" ht="18" customHeight="1">
      <c r="A218" s="74" t="s">
        <v>755</v>
      </c>
      <c r="B218" s="91"/>
      <c r="C218" s="82" t="s">
        <v>89</v>
      </c>
      <c r="D218" s="82" t="s">
        <v>695</v>
      </c>
      <c r="E218" s="71">
        <v>1</v>
      </c>
      <c r="F218" s="71">
        <v>1.6</v>
      </c>
      <c r="G218" s="2">
        <v>2</v>
      </c>
      <c r="H218" s="2">
        <v>2</v>
      </c>
      <c r="I218" s="90">
        <f t="shared" si="6"/>
        <v>128000</v>
      </c>
    </row>
    <row r="219" spans="1:9" ht="18" customHeight="1">
      <c r="A219" s="74" t="s">
        <v>755</v>
      </c>
      <c r="B219" s="91"/>
      <c r="C219" s="82" t="s">
        <v>401</v>
      </c>
      <c r="D219" s="82" t="s">
        <v>89</v>
      </c>
      <c r="E219" s="71">
        <v>1</v>
      </c>
      <c r="F219" s="71">
        <v>1.6</v>
      </c>
      <c r="G219" s="2">
        <v>2</v>
      </c>
      <c r="H219" s="2">
        <v>1</v>
      </c>
      <c r="I219" s="90">
        <f t="shared" si="6"/>
        <v>176000</v>
      </c>
    </row>
    <row r="220" spans="1:9" ht="18" customHeight="1">
      <c r="A220" s="74" t="s">
        <v>755</v>
      </c>
      <c r="B220" s="91"/>
      <c r="C220" s="82" t="s">
        <v>696</v>
      </c>
      <c r="D220" s="82" t="s">
        <v>694</v>
      </c>
      <c r="E220" s="71">
        <v>1</v>
      </c>
      <c r="F220" s="71">
        <v>1.6</v>
      </c>
      <c r="G220" s="2">
        <v>2</v>
      </c>
      <c r="H220" s="2">
        <v>2</v>
      </c>
      <c r="I220" s="90">
        <f t="shared" si="6"/>
        <v>128000</v>
      </c>
    </row>
    <row r="221" spans="1:9" ht="18" customHeight="1">
      <c r="A221" s="2">
        <v>10</v>
      </c>
      <c r="B221" s="221" t="s">
        <v>424</v>
      </c>
      <c r="C221" s="221"/>
      <c r="D221" s="221"/>
      <c r="E221" s="71">
        <v>1</v>
      </c>
      <c r="F221" s="71">
        <v>1.6</v>
      </c>
      <c r="G221" s="2">
        <v>1</v>
      </c>
      <c r="H221" s="2">
        <v>3</v>
      </c>
      <c r="I221" s="90">
        <f t="shared" si="6"/>
        <v>128000</v>
      </c>
    </row>
    <row r="222" spans="1:9" ht="18" customHeight="1">
      <c r="A222" s="2">
        <v>11</v>
      </c>
      <c r="B222" s="221" t="s">
        <v>412</v>
      </c>
      <c r="C222" s="221"/>
      <c r="D222" s="221"/>
      <c r="E222" s="71">
        <v>1</v>
      </c>
      <c r="F222" s="71">
        <v>1.6</v>
      </c>
      <c r="G222" s="2">
        <v>2</v>
      </c>
      <c r="H222" s="2">
        <v>3</v>
      </c>
      <c r="I222" s="90">
        <f t="shared" si="6"/>
        <v>96000</v>
      </c>
    </row>
    <row r="223" spans="1:9" ht="18" customHeight="1">
      <c r="A223" s="22" t="s">
        <v>295</v>
      </c>
      <c r="B223" s="92" t="s">
        <v>621</v>
      </c>
      <c r="C223" s="93"/>
      <c r="D223" s="93"/>
      <c r="E223" s="71"/>
      <c r="F223" s="94"/>
      <c r="G223" s="88"/>
      <c r="H223" s="88"/>
      <c r="I223" s="90"/>
    </row>
    <row r="224" spans="1:9" ht="30">
      <c r="A224" s="2">
        <v>1</v>
      </c>
      <c r="B224" s="82" t="s">
        <v>27</v>
      </c>
      <c r="C224" s="82" t="s">
        <v>42</v>
      </c>
      <c r="D224" s="82" t="s">
        <v>29</v>
      </c>
      <c r="E224" s="71">
        <v>1</v>
      </c>
      <c r="F224" s="71">
        <v>1.3</v>
      </c>
      <c r="G224" s="2">
        <v>2</v>
      </c>
      <c r="H224" s="2">
        <v>1</v>
      </c>
      <c r="I224" s="90">
        <f aca="true" t="shared" si="7" ref="I224:I251">F224*E224*VLOOKUP(G224,$F$4:$I$7,H224+1,0)</f>
        <v>143000</v>
      </c>
    </row>
    <row r="225" spans="1:9" ht="18" customHeight="1">
      <c r="A225" s="74" t="s">
        <v>755</v>
      </c>
      <c r="B225" s="91"/>
      <c r="C225" s="82" t="s">
        <v>43</v>
      </c>
      <c r="D225" s="82" t="s">
        <v>30</v>
      </c>
      <c r="E225" s="71">
        <v>1</v>
      </c>
      <c r="F225" s="71">
        <v>1.3</v>
      </c>
      <c r="G225" s="2">
        <v>2</v>
      </c>
      <c r="H225" s="2">
        <v>1</v>
      </c>
      <c r="I225" s="90">
        <f t="shared" si="7"/>
        <v>143000</v>
      </c>
    </row>
    <row r="226" spans="1:9" ht="30">
      <c r="A226" s="74" t="s">
        <v>755</v>
      </c>
      <c r="B226" s="91"/>
      <c r="C226" s="82" t="s">
        <v>44</v>
      </c>
      <c r="D226" s="82" t="s">
        <v>31</v>
      </c>
      <c r="E226" s="71">
        <v>1</v>
      </c>
      <c r="F226" s="71">
        <v>1.3</v>
      </c>
      <c r="G226" s="2">
        <v>2</v>
      </c>
      <c r="H226" s="2">
        <v>2</v>
      </c>
      <c r="I226" s="90">
        <f t="shared" si="7"/>
        <v>104000</v>
      </c>
    </row>
    <row r="227" spans="1:9" ht="30">
      <c r="A227" s="74" t="s">
        <v>755</v>
      </c>
      <c r="B227" s="91"/>
      <c r="C227" s="82" t="s">
        <v>45</v>
      </c>
      <c r="D227" s="82" t="s">
        <v>32</v>
      </c>
      <c r="E227" s="71">
        <v>1</v>
      </c>
      <c r="F227" s="71">
        <v>1.3</v>
      </c>
      <c r="G227" s="2">
        <v>2</v>
      </c>
      <c r="H227" s="2">
        <v>1</v>
      </c>
      <c r="I227" s="90">
        <f t="shared" si="7"/>
        <v>143000</v>
      </c>
    </row>
    <row r="228" spans="1:9" ht="18" customHeight="1">
      <c r="A228" s="2">
        <v>2</v>
      </c>
      <c r="B228" s="89" t="s">
        <v>28</v>
      </c>
      <c r="C228" s="82" t="s">
        <v>46</v>
      </c>
      <c r="D228" s="82" t="s">
        <v>427</v>
      </c>
      <c r="E228" s="71">
        <v>1</v>
      </c>
      <c r="F228" s="71">
        <v>1.3</v>
      </c>
      <c r="G228" s="2">
        <v>1</v>
      </c>
      <c r="H228" s="2">
        <v>1</v>
      </c>
      <c r="I228" s="90">
        <f t="shared" si="7"/>
        <v>195000</v>
      </c>
    </row>
    <row r="229" spans="1:9" ht="18" customHeight="1">
      <c r="A229" s="74" t="s">
        <v>755</v>
      </c>
      <c r="B229" s="91"/>
      <c r="C229" s="82" t="s">
        <v>47</v>
      </c>
      <c r="D229" s="82" t="s">
        <v>33</v>
      </c>
      <c r="E229" s="71">
        <v>1</v>
      </c>
      <c r="F229" s="71">
        <v>1.3</v>
      </c>
      <c r="G229" s="2">
        <v>1</v>
      </c>
      <c r="H229" s="2">
        <v>1</v>
      </c>
      <c r="I229" s="90">
        <f t="shared" si="7"/>
        <v>195000</v>
      </c>
    </row>
    <row r="230" spans="1:9" ht="18" customHeight="1">
      <c r="A230" s="74" t="s">
        <v>755</v>
      </c>
      <c r="B230" s="91"/>
      <c r="C230" s="82" t="s">
        <v>48</v>
      </c>
      <c r="D230" s="93"/>
      <c r="E230" s="71">
        <v>1</v>
      </c>
      <c r="F230" s="71">
        <v>1.3</v>
      </c>
      <c r="G230" s="2">
        <v>1</v>
      </c>
      <c r="H230" s="2">
        <v>1</v>
      </c>
      <c r="I230" s="90">
        <f t="shared" si="7"/>
        <v>195000</v>
      </c>
    </row>
    <row r="231" spans="1:9" ht="18" customHeight="1">
      <c r="A231" s="74" t="s">
        <v>755</v>
      </c>
      <c r="B231" s="91"/>
      <c r="C231" s="82" t="s">
        <v>49</v>
      </c>
      <c r="D231" s="82" t="s">
        <v>36</v>
      </c>
      <c r="E231" s="71">
        <v>1</v>
      </c>
      <c r="F231" s="71">
        <v>1.3</v>
      </c>
      <c r="G231" s="2">
        <v>1</v>
      </c>
      <c r="H231" s="2">
        <v>2</v>
      </c>
      <c r="I231" s="90">
        <f t="shared" si="7"/>
        <v>143000</v>
      </c>
    </row>
    <row r="232" spans="1:9" ht="18" customHeight="1">
      <c r="A232" s="74" t="s">
        <v>755</v>
      </c>
      <c r="B232" s="91"/>
      <c r="C232" s="82" t="s">
        <v>46</v>
      </c>
      <c r="D232" s="82" t="s">
        <v>37</v>
      </c>
      <c r="E232" s="71">
        <v>1</v>
      </c>
      <c r="F232" s="71">
        <v>1.3</v>
      </c>
      <c r="G232" s="2">
        <v>1</v>
      </c>
      <c r="H232" s="2">
        <v>1</v>
      </c>
      <c r="I232" s="90">
        <f t="shared" si="7"/>
        <v>195000</v>
      </c>
    </row>
    <row r="233" spans="1:9" ht="18" customHeight="1">
      <c r="A233" s="74" t="s">
        <v>755</v>
      </c>
      <c r="B233" s="91"/>
      <c r="C233" s="82" t="s">
        <v>50</v>
      </c>
      <c r="D233" s="82" t="s">
        <v>38</v>
      </c>
      <c r="E233" s="71">
        <v>1</v>
      </c>
      <c r="F233" s="71">
        <v>1.3</v>
      </c>
      <c r="G233" s="2">
        <v>1</v>
      </c>
      <c r="H233" s="2">
        <v>2</v>
      </c>
      <c r="I233" s="90">
        <f t="shared" si="7"/>
        <v>143000</v>
      </c>
    </row>
    <row r="234" spans="1:9" ht="30">
      <c r="A234" s="74" t="s">
        <v>755</v>
      </c>
      <c r="B234" s="91"/>
      <c r="C234" s="82" t="s">
        <v>425</v>
      </c>
      <c r="D234" s="82" t="s">
        <v>426</v>
      </c>
      <c r="E234" s="71">
        <v>1</v>
      </c>
      <c r="F234" s="71">
        <v>1.3</v>
      </c>
      <c r="G234" s="2">
        <v>1</v>
      </c>
      <c r="H234" s="2">
        <v>1</v>
      </c>
      <c r="I234" s="90">
        <f t="shared" si="7"/>
        <v>195000</v>
      </c>
    </row>
    <row r="235" spans="1:9" ht="18" customHeight="1">
      <c r="A235" s="74" t="s">
        <v>755</v>
      </c>
      <c r="B235" s="91"/>
      <c r="C235" s="82" t="s">
        <v>51</v>
      </c>
      <c r="D235" s="82" t="s">
        <v>33</v>
      </c>
      <c r="E235" s="71">
        <v>1</v>
      </c>
      <c r="F235" s="71">
        <v>1.3</v>
      </c>
      <c r="G235" s="2">
        <v>1</v>
      </c>
      <c r="H235" s="2">
        <v>2</v>
      </c>
      <c r="I235" s="90">
        <f t="shared" si="7"/>
        <v>143000</v>
      </c>
    </row>
    <row r="236" spans="1:9" ht="18" customHeight="1">
      <c r="A236" s="74" t="s">
        <v>755</v>
      </c>
      <c r="B236" s="91"/>
      <c r="C236" s="82" t="s">
        <v>584</v>
      </c>
      <c r="D236" s="82" t="s">
        <v>585</v>
      </c>
      <c r="E236" s="71">
        <v>1</v>
      </c>
      <c r="F236" s="71">
        <v>1.3</v>
      </c>
      <c r="G236" s="2">
        <v>1</v>
      </c>
      <c r="H236" s="2">
        <v>2</v>
      </c>
      <c r="I236" s="90">
        <f t="shared" si="7"/>
        <v>143000</v>
      </c>
    </row>
    <row r="237" spans="1:9" ht="30">
      <c r="A237" s="74" t="s">
        <v>755</v>
      </c>
      <c r="B237" s="91"/>
      <c r="C237" s="82" t="s">
        <v>441</v>
      </c>
      <c r="D237" s="82" t="s">
        <v>80</v>
      </c>
      <c r="E237" s="71">
        <v>1</v>
      </c>
      <c r="F237" s="71">
        <v>1.3</v>
      </c>
      <c r="G237" s="2">
        <v>1</v>
      </c>
      <c r="H237" s="2">
        <v>1</v>
      </c>
      <c r="I237" s="90">
        <f t="shared" si="7"/>
        <v>195000</v>
      </c>
    </row>
    <row r="238" spans="1:9" ht="30">
      <c r="A238" s="74" t="s">
        <v>755</v>
      </c>
      <c r="B238" s="91"/>
      <c r="C238" s="82" t="s">
        <v>52</v>
      </c>
      <c r="D238" s="82" t="s">
        <v>442</v>
      </c>
      <c r="E238" s="71">
        <v>1</v>
      </c>
      <c r="F238" s="71">
        <v>1.3</v>
      </c>
      <c r="G238" s="2">
        <v>1</v>
      </c>
      <c r="H238" s="2">
        <v>2</v>
      </c>
      <c r="I238" s="90">
        <f t="shared" si="7"/>
        <v>143000</v>
      </c>
    </row>
    <row r="239" spans="1:9" ht="30">
      <c r="A239" s="74" t="s">
        <v>755</v>
      </c>
      <c r="B239" s="91"/>
      <c r="C239" s="23" t="s">
        <v>557</v>
      </c>
      <c r="D239" s="23" t="s">
        <v>526</v>
      </c>
      <c r="E239" s="71">
        <v>1</v>
      </c>
      <c r="F239" s="71">
        <v>1.3</v>
      </c>
      <c r="G239" s="2">
        <v>1</v>
      </c>
      <c r="H239" s="2">
        <v>1</v>
      </c>
      <c r="I239" s="90">
        <f t="shared" si="7"/>
        <v>195000</v>
      </c>
    </row>
    <row r="240" spans="1:9" ht="18" customHeight="1">
      <c r="A240" s="74" t="s">
        <v>755</v>
      </c>
      <c r="B240" s="91"/>
      <c r="C240" s="23" t="s">
        <v>591</v>
      </c>
      <c r="D240" s="23" t="s">
        <v>711</v>
      </c>
      <c r="E240" s="71">
        <v>1</v>
      </c>
      <c r="F240" s="71">
        <v>1.3</v>
      </c>
      <c r="G240" s="2">
        <v>1</v>
      </c>
      <c r="H240" s="2">
        <v>2</v>
      </c>
      <c r="I240" s="90">
        <f t="shared" si="7"/>
        <v>143000</v>
      </c>
    </row>
    <row r="241" spans="1:9" ht="18" customHeight="1">
      <c r="A241" s="2">
        <v>3</v>
      </c>
      <c r="B241" s="89" t="s">
        <v>34</v>
      </c>
      <c r="C241" s="82" t="s">
        <v>443</v>
      </c>
      <c r="D241" s="82" t="s">
        <v>39</v>
      </c>
      <c r="E241" s="71">
        <v>1</v>
      </c>
      <c r="F241" s="71">
        <v>1.3</v>
      </c>
      <c r="G241" s="2">
        <v>2</v>
      </c>
      <c r="H241" s="2">
        <v>1</v>
      </c>
      <c r="I241" s="90">
        <f t="shared" si="7"/>
        <v>143000</v>
      </c>
    </row>
    <row r="242" spans="1:9" ht="18" customHeight="1">
      <c r="A242" s="74" t="s">
        <v>755</v>
      </c>
      <c r="B242" s="89"/>
      <c r="C242" s="23" t="s">
        <v>527</v>
      </c>
      <c r="D242" s="23" t="s">
        <v>528</v>
      </c>
      <c r="E242" s="71">
        <v>1</v>
      </c>
      <c r="F242" s="71">
        <v>1.3</v>
      </c>
      <c r="G242" s="2">
        <v>2</v>
      </c>
      <c r="H242" s="2">
        <v>2</v>
      </c>
      <c r="I242" s="90">
        <f t="shared" si="7"/>
        <v>104000</v>
      </c>
    </row>
    <row r="243" spans="1:9" ht="18" customHeight="1">
      <c r="A243" s="74" t="s">
        <v>755</v>
      </c>
      <c r="B243" s="89"/>
      <c r="C243" s="23" t="s">
        <v>578</v>
      </c>
      <c r="D243" s="23" t="s">
        <v>712</v>
      </c>
      <c r="E243" s="71">
        <v>1</v>
      </c>
      <c r="F243" s="71">
        <v>1.3</v>
      </c>
      <c r="G243" s="2">
        <v>2</v>
      </c>
      <c r="H243" s="2">
        <v>2</v>
      </c>
      <c r="I243" s="90">
        <f t="shared" si="7"/>
        <v>104000</v>
      </c>
    </row>
    <row r="244" spans="1:9" ht="18" customHeight="1">
      <c r="A244" s="2">
        <v>4</v>
      </c>
      <c r="B244" s="89" t="s">
        <v>35</v>
      </c>
      <c r="C244" s="82" t="s">
        <v>53</v>
      </c>
      <c r="D244" s="82" t="s">
        <v>40</v>
      </c>
      <c r="E244" s="71">
        <v>1</v>
      </c>
      <c r="F244" s="71">
        <v>1.3</v>
      </c>
      <c r="G244" s="2">
        <v>2</v>
      </c>
      <c r="H244" s="2">
        <v>1</v>
      </c>
      <c r="I244" s="90">
        <f t="shared" si="7"/>
        <v>143000</v>
      </c>
    </row>
    <row r="245" spans="1:9" ht="18" customHeight="1">
      <c r="A245" s="74" t="s">
        <v>755</v>
      </c>
      <c r="B245" s="89"/>
      <c r="C245" s="82" t="s">
        <v>579</v>
      </c>
      <c r="D245" s="82" t="s">
        <v>580</v>
      </c>
      <c r="E245" s="71">
        <v>1</v>
      </c>
      <c r="F245" s="71">
        <v>1.3</v>
      </c>
      <c r="G245" s="2">
        <v>2</v>
      </c>
      <c r="H245" s="2">
        <v>2</v>
      </c>
      <c r="I245" s="90">
        <f t="shared" si="7"/>
        <v>104000</v>
      </c>
    </row>
    <row r="246" spans="1:9" ht="18" customHeight="1">
      <c r="A246" s="74" t="s">
        <v>755</v>
      </c>
      <c r="B246" s="89"/>
      <c r="C246" s="82" t="s">
        <v>581</v>
      </c>
      <c r="D246" s="82" t="s">
        <v>582</v>
      </c>
      <c r="E246" s="71">
        <v>1</v>
      </c>
      <c r="F246" s="71">
        <v>1.3</v>
      </c>
      <c r="G246" s="2">
        <v>2</v>
      </c>
      <c r="H246" s="2">
        <v>1</v>
      </c>
      <c r="I246" s="90">
        <f t="shared" si="7"/>
        <v>143000</v>
      </c>
    </row>
    <row r="247" spans="1:9" ht="18" customHeight="1">
      <c r="A247" s="74" t="s">
        <v>755</v>
      </c>
      <c r="B247" s="91"/>
      <c r="C247" s="102" t="s">
        <v>716</v>
      </c>
      <c r="D247" s="82" t="s">
        <v>444</v>
      </c>
      <c r="E247" s="71">
        <v>1</v>
      </c>
      <c r="F247" s="71">
        <v>1.3</v>
      </c>
      <c r="G247" s="2">
        <v>2</v>
      </c>
      <c r="H247" s="2">
        <v>2</v>
      </c>
      <c r="I247" s="90">
        <f t="shared" si="7"/>
        <v>104000</v>
      </c>
    </row>
    <row r="248" spans="1:9" ht="18" customHeight="1">
      <c r="A248" s="74" t="s">
        <v>755</v>
      </c>
      <c r="B248" s="91"/>
      <c r="C248" s="82" t="s">
        <v>54</v>
      </c>
      <c r="D248" s="82" t="s">
        <v>41</v>
      </c>
      <c r="E248" s="71">
        <v>1</v>
      </c>
      <c r="F248" s="71">
        <v>1.3</v>
      </c>
      <c r="G248" s="2">
        <v>2</v>
      </c>
      <c r="H248" s="2">
        <v>2</v>
      </c>
      <c r="I248" s="90">
        <f t="shared" si="7"/>
        <v>104000</v>
      </c>
    </row>
    <row r="249" spans="1:9" ht="18" customHeight="1">
      <c r="A249" s="74" t="s">
        <v>755</v>
      </c>
      <c r="B249" s="91"/>
      <c r="C249" s="82" t="s">
        <v>592</v>
      </c>
      <c r="D249" s="82" t="s">
        <v>593</v>
      </c>
      <c r="E249" s="71">
        <v>1</v>
      </c>
      <c r="F249" s="71">
        <v>1.3</v>
      </c>
      <c r="G249" s="2">
        <v>2</v>
      </c>
      <c r="H249" s="2">
        <v>1</v>
      </c>
      <c r="I249" s="90">
        <f t="shared" si="7"/>
        <v>143000</v>
      </c>
    </row>
    <row r="250" spans="1:9" ht="18" customHeight="1">
      <c r="A250" s="2">
        <v>5</v>
      </c>
      <c r="B250" s="224" t="s">
        <v>428</v>
      </c>
      <c r="C250" s="224"/>
      <c r="D250" s="224"/>
      <c r="E250" s="71">
        <v>1</v>
      </c>
      <c r="F250" s="71">
        <v>1.3</v>
      </c>
      <c r="G250" s="2">
        <v>1</v>
      </c>
      <c r="H250" s="2">
        <v>3</v>
      </c>
      <c r="I250" s="90">
        <f t="shared" si="7"/>
        <v>104000</v>
      </c>
    </row>
    <row r="251" spans="1:9" ht="18" customHeight="1">
      <c r="A251" s="2">
        <v>6</v>
      </c>
      <c r="B251" s="224" t="s">
        <v>416</v>
      </c>
      <c r="C251" s="224"/>
      <c r="D251" s="224"/>
      <c r="E251" s="71">
        <v>1</v>
      </c>
      <c r="F251" s="71">
        <v>1.3</v>
      </c>
      <c r="G251" s="2">
        <v>2</v>
      </c>
      <c r="H251" s="2">
        <v>3</v>
      </c>
      <c r="I251" s="90">
        <f t="shared" si="7"/>
        <v>78000</v>
      </c>
    </row>
    <row r="252" spans="1:9" ht="18" customHeight="1">
      <c r="A252" s="22" t="s">
        <v>302</v>
      </c>
      <c r="B252" s="92" t="s">
        <v>622</v>
      </c>
      <c r="C252" s="23"/>
      <c r="D252" s="93"/>
      <c r="E252" s="71"/>
      <c r="F252" s="71"/>
      <c r="G252" s="2"/>
      <c r="H252" s="88"/>
      <c r="I252" s="90"/>
    </row>
    <row r="253" spans="1:9" ht="30">
      <c r="A253" s="2">
        <v>1</v>
      </c>
      <c r="B253" s="23" t="s">
        <v>309</v>
      </c>
      <c r="C253" s="23" t="s">
        <v>310</v>
      </c>
      <c r="D253" s="23" t="s">
        <v>458</v>
      </c>
      <c r="E253" s="71">
        <v>1</v>
      </c>
      <c r="F253" s="71">
        <v>1.3</v>
      </c>
      <c r="G253" s="2">
        <v>2</v>
      </c>
      <c r="H253" s="2">
        <v>2</v>
      </c>
      <c r="I253" s="90">
        <f aca="true" t="shared" si="8" ref="I253:I275">F253*E253*VLOOKUP(G253,$F$4:$I$7,H253+1,0)</f>
        <v>104000</v>
      </c>
    </row>
    <row r="254" spans="1:9" ht="30">
      <c r="A254" s="74" t="s">
        <v>755</v>
      </c>
      <c r="B254" s="23"/>
      <c r="C254" s="23" t="s">
        <v>717</v>
      </c>
      <c r="D254" s="23" t="s">
        <v>718</v>
      </c>
      <c r="E254" s="71">
        <v>1</v>
      </c>
      <c r="F254" s="71">
        <v>1.3</v>
      </c>
      <c r="G254" s="2">
        <v>2</v>
      </c>
      <c r="H254" s="2">
        <v>2</v>
      </c>
      <c r="I254" s="90">
        <f t="shared" si="8"/>
        <v>104000</v>
      </c>
    </row>
    <row r="255" spans="1:9" ht="30">
      <c r="A255" s="2">
        <v>2</v>
      </c>
      <c r="B255" s="23" t="s">
        <v>311</v>
      </c>
      <c r="C255" s="23" t="s">
        <v>463</v>
      </c>
      <c r="D255" s="23" t="s">
        <v>459</v>
      </c>
      <c r="E255" s="71">
        <v>1</v>
      </c>
      <c r="F255" s="71">
        <v>1.3</v>
      </c>
      <c r="G255" s="2">
        <v>2</v>
      </c>
      <c r="H255" s="2">
        <v>2</v>
      </c>
      <c r="I255" s="90">
        <f t="shared" si="8"/>
        <v>104000</v>
      </c>
    </row>
    <row r="256" spans="1:9" ht="30">
      <c r="A256" s="74" t="s">
        <v>755</v>
      </c>
      <c r="B256" s="23"/>
      <c r="C256" s="23" t="s">
        <v>461</v>
      </c>
      <c r="D256" s="23" t="s">
        <v>464</v>
      </c>
      <c r="E256" s="71">
        <v>1</v>
      </c>
      <c r="F256" s="71">
        <v>1.3</v>
      </c>
      <c r="G256" s="2">
        <v>2</v>
      </c>
      <c r="H256" s="2">
        <v>2</v>
      </c>
      <c r="I256" s="90">
        <f t="shared" si="8"/>
        <v>104000</v>
      </c>
    </row>
    <row r="257" spans="1:9" ht="30">
      <c r="A257" s="2">
        <v>3</v>
      </c>
      <c r="B257" s="23" t="s">
        <v>303</v>
      </c>
      <c r="C257" s="23" t="s">
        <v>452</v>
      </c>
      <c r="D257" s="23" t="s">
        <v>454</v>
      </c>
      <c r="E257" s="71">
        <v>1</v>
      </c>
      <c r="F257" s="71">
        <v>1.3</v>
      </c>
      <c r="G257" s="2">
        <v>1</v>
      </c>
      <c r="H257" s="2">
        <v>1</v>
      </c>
      <c r="I257" s="90">
        <f t="shared" si="8"/>
        <v>195000</v>
      </c>
    </row>
    <row r="258" spans="1:9" ht="30">
      <c r="A258" s="74" t="s">
        <v>755</v>
      </c>
      <c r="B258" s="23"/>
      <c r="C258" s="23" t="s">
        <v>307</v>
      </c>
      <c r="D258" s="23" t="s">
        <v>499</v>
      </c>
      <c r="E258" s="71">
        <v>1</v>
      </c>
      <c r="F258" s="71">
        <v>1.3</v>
      </c>
      <c r="G258" s="2">
        <v>1</v>
      </c>
      <c r="H258" s="2">
        <v>1</v>
      </c>
      <c r="I258" s="90">
        <f t="shared" si="8"/>
        <v>195000</v>
      </c>
    </row>
    <row r="259" spans="1:9" ht="30">
      <c r="A259" s="74" t="s">
        <v>755</v>
      </c>
      <c r="B259" s="23"/>
      <c r="C259" s="23" t="s">
        <v>308</v>
      </c>
      <c r="D259" s="23" t="s">
        <v>457</v>
      </c>
      <c r="E259" s="71">
        <v>1</v>
      </c>
      <c r="F259" s="71">
        <v>1.3</v>
      </c>
      <c r="G259" s="2">
        <v>1</v>
      </c>
      <c r="H259" s="2">
        <v>1</v>
      </c>
      <c r="I259" s="90">
        <f t="shared" si="8"/>
        <v>195000</v>
      </c>
    </row>
    <row r="260" spans="1:9" ht="30">
      <c r="A260" s="74" t="s">
        <v>755</v>
      </c>
      <c r="B260" s="23"/>
      <c r="C260" s="23" t="s">
        <v>462</v>
      </c>
      <c r="D260" s="23" t="s">
        <v>460</v>
      </c>
      <c r="E260" s="71">
        <v>1</v>
      </c>
      <c r="F260" s="71">
        <v>1.3</v>
      </c>
      <c r="G260" s="2">
        <v>2</v>
      </c>
      <c r="H260" s="2">
        <v>2</v>
      </c>
      <c r="I260" s="90">
        <f t="shared" si="8"/>
        <v>104000</v>
      </c>
    </row>
    <row r="261" spans="1:9" ht="30">
      <c r="A261" s="74" t="s">
        <v>755</v>
      </c>
      <c r="B261" s="23"/>
      <c r="C261" s="23" t="s">
        <v>468</v>
      </c>
      <c r="D261" s="23" t="s">
        <v>465</v>
      </c>
      <c r="E261" s="71">
        <v>1</v>
      </c>
      <c r="F261" s="71">
        <v>1.3</v>
      </c>
      <c r="G261" s="2">
        <v>2</v>
      </c>
      <c r="H261" s="2">
        <v>2</v>
      </c>
      <c r="I261" s="90">
        <f t="shared" si="8"/>
        <v>104000</v>
      </c>
    </row>
    <row r="262" spans="1:9" ht="30">
      <c r="A262" s="2">
        <v>4</v>
      </c>
      <c r="B262" s="23" t="s">
        <v>306</v>
      </c>
      <c r="C262" s="23" t="s">
        <v>305</v>
      </c>
      <c r="D262" s="23" t="s">
        <v>456</v>
      </c>
      <c r="E262" s="71">
        <v>1</v>
      </c>
      <c r="F262" s="71">
        <v>1.3</v>
      </c>
      <c r="G262" s="2">
        <v>1</v>
      </c>
      <c r="H262" s="2">
        <v>1</v>
      </c>
      <c r="I262" s="90">
        <f t="shared" si="8"/>
        <v>195000</v>
      </c>
    </row>
    <row r="263" spans="1:9" ht="30">
      <c r="A263" s="74" t="s">
        <v>755</v>
      </c>
      <c r="B263" s="23"/>
      <c r="C263" s="23" t="s">
        <v>467</v>
      </c>
      <c r="D263" s="23" t="s">
        <v>469</v>
      </c>
      <c r="E263" s="71">
        <v>1</v>
      </c>
      <c r="F263" s="71">
        <v>1.3</v>
      </c>
      <c r="G263" s="2">
        <v>2</v>
      </c>
      <c r="H263" s="2">
        <v>2</v>
      </c>
      <c r="I263" s="90">
        <f t="shared" si="8"/>
        <v>104000</v>
      </c>
    </row>
    <row r="264" spans="1:9" ht="30">
      <c r="A264" s="74" t="s">
        <v>755</v>
      </c>
      <c r="B264" s="23"/>
      <c r="C264" s="23" t="s">
        <v>466</v>
      </c>
      <c r="D264" s="23" t="s">
        <v>470</v>
      </c>
      <c r="E264" s="71">
        <v>1</v>
      </c>
      <c r="F264" s="71">
        <v>1.3</v>
      </c>
      <c r="G264" s="2">
        <v>2</v>
      </c>
      <c r="H264" s="2">
        <v>2</v>
      </c>
      <c r="I264" s="90">
        <f t="shared" si="8"/>
        <v>104000</v>
      </c>
    </row>
    <row r="265" spans="1:9" ht="30">
      <c r="A265" s="2">
        <v>5</v>
      </c>
      <c r="B265" s="23" t="s">
        <v>168</v>
      </c>
      <c r="C265" s="23" t="s">
        <v>453</v>
      </c>
      <c r="D265" s="23" t="s">
        <v>455</v>
      </c>
      <c r="E265" s="71">
        <v>1</v>
      </c>
      <c r="F265" s="71">
        <v>1.3</v>
      </c>
      <c r="G265" s="2">
        <v>1</v>
      </c>
      <c r="H265" s="2">
        <v>1</v>
      </c>
      <c r="I265" s="90">
        <f t="shared" si="8"/>
        <v>195000</v>
      </c>
    </row>
    <row r="266" spans="1:9" ht="30">
      <c r="A266" s="2">
        <v>6</v>
      </c>
      <c r="B266" s="23" t="s">
        <v>304</v>
      </c>
      <c r="C266" s="23" t="s">
        <v>305</v>
      </c>
      <c r="D266" s="23" t="s">
        <v>710</v>
      </c>
      <c r="E266" s="71">
        <v>1</v>
      </c>
      <c r="F266" s="71">
        <v>1.3</v>
      </c>
      <c r="G266" s="2">
        <v>1</v>
      </c>
      <c r="H266" s="2">
        <v>1</v>
      </c>
      <c r="I266" s="90">
        <f t="shared" si="8"/>
        <v>195000</v>
      </c>
    </row>
    <row r="267" spans="1:9" ht="30">
      <c r="A267" s="2">
        <v>7</v>
      </c>
      <c r="B267" s="23" t="s">
        <v>765</v>
      </c>
      <c r="C267" s="23" t="s">
        <v>538</v>
      </c>
      <c r="D267" s="23" t="s">
        <v>539</v>
      </c>
      <c r="E267" s="71">
        <v>1</v>
      </c>
      <c r="F267" s="71">
        <v>1.3</v>
      </c>
      <c r="G267" s="2">
        <v>1</v>
      </c>
      <c r="H267" s="2">
        <v>1</v>
      </c>
      <c r="I267" s="90">
        <f t="shared" si="8"/>
        <v>195000</v>
      </c>
    </row>
    <row r="268" spans="1:9" ht="18" customHeight="1">
      <c r="A268" s="74" t="s">
        <v>755</v>
      </c>
      <c r="B268" s="23"/>
      <c r="C268" s="23" t="s">
        <v>540</v>
      </c>
      <c r="D268" s="23" t="s">
        <v>541</v>
      </c>
      <c r="E268" s="71">
        <v>1</v>
      </c>
      <c r="F268" s="71">
        <v>1.3</v>
      </c>
      <c r="G268" s="2">
        <v>1</v>
      </c>
      <c r="H268" s="2">
        <v>1</v>
      </c>
      <c r="I268" s="90">
        <f t="shared" si="8"/>
        <v>195000</v>
      </c>
    </row>
    <row r="269" spans="1:9" ht="18" customHeight="1">
      <c r="A269" s="74" t="s">
        <v>755</v>
      </c>
      <c r="B269" s="23"/>
      <c r="C269" s="23" t="s">
        <v>542</v>
      </c>
      <c r="D269" s="23" t="s">
        <v>543</v>
      </c>
      <c r="E269" s="71">
        <v>1</v>
      </c>
      <c r="F269" s="71">
        <v>1.3</v>
      </c>
      <c r="G269" s="2">
        <v>1</v>
      </c>
      <c r="H269" s="2">
        <v>1</v>
      </c>
      <c r="I269" s="90">
        <f t="shared" si="8"/>
        <v>195000</v>
      </c>
    </row>
    <row r="270" spans="1:9" ht="18" customHeight="1">
      <c r="A270" s="74" t="s">
        <v>755</v>
      </c>
      <c r="B270" s="23"/>
      <c r="C270" s="23" t="s">
        <v>544</v>
      </c>
      <c r="D270" s="23"/>
      <c r="E270" s="71">
        <v>1</v>
      </c>
      <c r="F270" s="71">
        <v>1.3</v>
      </c>
      <c r="G270" s="2">
        <v>1</v>
      </c>
      <c r="H270" s="2">
        <v>2</v>
      </c>
      <c r="I270" s="90">
        <f t="shared" si="8"/>
        <v>143000</v>
      </c>
    </row>
    <row r="271" spans="1:9" ht="30">
      <c r="A271" s="2">
        <v>8</v>
      </c>
      <c r="B271" s="23" t="s">
        <v>766</v>
      </c>
      <c r="C271" s="23" t="s">
        <v>545</v>
      </c>
      <c r="D271" s="23" t="s">
        <v>546</v>
      </c>
      <c r="E271" s="71">
        <v>1</v>
      </c>
      <c r="F271" s="71">
        <v>1.3</v>
      </c>
      <c r="G271" s="2">
        <v>1</v>
      </c>
      <c r="H271" s="2">
        <v>1</v>
      </c>
      <c r="I271" s="90">
        <f t="shared" si="8"/>
        <v>195000</v>
      </c>
    </row>
    <row r="272" spans="1:9" ht="18" customHeight="1">
      <c r="A272" s="74" t="s">
        <v>755</v>
      </c>
      <c r="B272" s="23"/>
      <c r="C272" s="23" t="s">
        <v>547</v>
      </c>
      <c r="D272" s="23" t="s">
        <v>548</v>
      </c>
      <c r="E272" s="71">
        <v>1</v>
      </c>
      <c r="F272" s="71">
        <v>1.3</v>
      </c>
      <c r="G272" s="2">
        <v>1</v>
      </c>
      <c r="H272" s="2">
        <v>1</v>
      </c>
      <c r="I272" s="90">
        <f t="shared" si="8"/>
        <v>195000</v>
      </c>
    </row>
    <row r="273" spans="1:9" ht="18" customHeight="1">
      <c r="A273" s="74" t="s">
        <v>755</v>
      </c>
      <c r="B273" s="23"/>
      <c r="C273" s="23" t="s">
        <v>549</v>
      </c>
      <c r="D273" s="23" t="s">
        <v>550</v>
      </c>
      <c r="E273" s="71">
        <v>1</v>
      </c>
      <c r="F273" s="71">
        <v>1.3</v>
      </c>
      <c r="G273" s="2">
        <v>1</v>
      </c>
      <c r="H273" s="2">
        <v>1</v>
      </c>
      <c r="I273" s="90">
        <f t="shared" si="8"/>
        <v>195000</v>
      </c>
    </row>
    <row r="274" spans="1:9" ht="18" customHeight="1">
      <c r="A274" s="2">
        <v>9</v>
      </c>
      <c r="B274" s="224" t="s">
        <v>471</v>
      </c>
      <c r="C274" s="224"/>
      <c r="D274" s="224"/>
      <c r="E274" s="71">
        <v>1</v>
      </c>
      <c r="F274" s="71">
        <v>1.3</v>
      </c>
      <c r="G274" s="2">
        <v>1</v>
      </c>
      <c r="H274" s="2">
        <v>3</v>
      </c>
      <c r="I274" s="90">
        <f t="shared" si="8"/>
        <v>104000</v>
      </c>
    </row>
    <row r="275" spans="1:9" ht="18" customHeight="1">
      <c r="A275" s="2">
        <v>10</v>
      </c>
      <c r="B275" s="224" t="s">
        <v>416</v>
      </c>
      <c r="C275" s="224"/>
      <c r="D275" s="224"/>
      <c r="E275" s="71">
        <v>1</v>
      </c>
      <c r="F275" s="71">
        <v>1.3</v>
      </c>
      <c r="G275" s="2">
        <v>2</v>
      </c>
      <c r="H275" s="2">
        <v>3</v>
      </c>
      <c r="I275" s="90">
        <f t="shared" si="8"/>
        <v>78000</v>
      </c>
    </row>
    <row r="276" spans="1:9" s="21" customFormat="1" ht="18" customHeight="1">
      <c r="A276" s="22" t="s">
        <v>312</v>
      </c>
      <c r="B276" s="92" t="s">
        <v>623</v>
      </c>
      <c r="C276" s="93"/>
      <c r="D276" s="93"/>
      <c r="E276" s="93"/>
      <c r="F276" s="88"/>
      <c r="G276" s="88"/>
      <c r="H276" s="88"/>
      <c r="I276" s="103"/>
    </row>
    <row r="277" spans="1:9" s="21" customFormat="1" ht="18" customHeight="1">
      <c r="A277" s="2">
        <v>1</v>
      </c>
      <c r="B277" s="89" t="s">
        <v>323</v>
      </c>
      <c r="C277" s="82" t="s">
        <v>331</v>
      </c>
      <c r="D277" s="82" t="s">
        <v>332</v>
      </c>
      <c r="E277" s="71">
        <v>1</v>
      </c>
      <c r="F277" s="71">
        <v>1.75</v>
      </c>
      <c r="G277" s="2">
        <v>2</v>
      </c>
      <c r="H277" s="2">
        <v>2</v>
      </c>
      <c r="I277" s="90">
        <f aca="true" t="shared" si="9" ref="I277:I324">F277*E277*VLOOKUP(G277,$F$4:$I$7,H277+1,0)</f>
        <v>140000</v>
      </c>
    </row>
    <row r="278" spans="1:9" s="21" customFormat="1" ht="18" customHeight="1">
      <c r="A278" s="74" t="s">
        <v>755</v>
      </c>
      <c r="B278" s="91"/>
      <c r="C278" s="82" t="s">
        <v>336</v>
      </c>
      <c r="D278" s="82" t="s">
        <v>333</v>
      </c>
      <c r="E278" s="71">
        <v>1</v>
      </c>
      <c r="F278" s="71">
        <v>1.75</v>
      </c>
      <c r="G278" s="2">
        <v>2</v>
      </c>
      <c r="H278" s="2">
        <v>1</v>
      </c>
      <c r="I278" s="90">
        <f t="shared" si="9"/>
        <v>192500</v>
      </c>
    </row>
    <row r="279" spans="1:9" s="21" customFormat="1" ht="30">
      <c r="A279" s="2">
        <v>2</v>
      </c>
      <c r="B279" s="89" t="s">
        <v>324</v>
      </c>
      <c r="C279" s="82" t="s">
        <v>335</v>
      </c>
      <c r="D279" s="82" t="s">
        <v>337</v>
      </c>
      <c r="E279" s="71">
        <v>1</v>
      </c>
      <c r="F279" s="71">
        <v>1.75</v>
      </c>
      <c r="G279" s="2">
        <v>2</v>
      </c>
      <c r="H279" s="2">
        <v>1</v>
      </c>
      <c r="I279" s="90">
        <f t="shared" si="9"/>
        <v>192500</v>
      </c>
    </row>
    <row r="280" spans="1:9" s="21" customFormat="1" ht="18" customHeight="1">
      <c r="A280" s="74" t="s">
        <v>755</v>
      </c>
      <c r="B280" s="91"/>
      <c r="C280" s="82" t="s">
        <v>338</v>
      </c>
      <c r="D280" s="82" t="s">
        <v>339</v>
      </c>
      <c r="E280" s="71">
        <v>1</v>
      </c>
      <c r="F280" s="71">
        <v>1.75</v>
      </c>
      <c r="G280" s="2">
        <v>2</v>
      </c>
      <c r="H280" s="2">
        <v>1</v>
      </c>
      <c r="I280" s="90">
        <f t="shared" si="9"/>
        <v>192500</v>
      </c>
    </row>
    <row r="281" spans="1:9" s="21" customFormat="1" ht="18" customHeight="1">
      <c r="A281" s="74" t="s">
        <v>755</v>
      </c>
      <c r="B281" s="91"/>
      <c r="C281" s="82" t="s">
        <v>336</v>
      </c>
      <c r="D281" s="82" t="s">
        <v>565</v>
      </c>
      <c r="E281" s="71">
        <v>1</v>
      </c>
      <c r="F281" s="71">
        <v>1.75</v>
      </c>
      <c r="G281" s="2">
        <v>2</v>
      </c>
      <c r="H281" s="2">
        <v>2</v>
      </c>
      <c r="I281" s="90">
        <f t="shared" si="9"/>
        <v>140000</v>
      </c>
    </row>
    <row r="282" spans="1:9" s="21" customFormat="1" ht="18" customHeight="1">
      <c r="A282" s="74" t="s">
        <v>755</v>
      </c>
      <c r="B282" s="91"/>
      <c r="C282" s="82" t="s">
        <v>340</v>
      </c>
      <c r="D282" s="82" t="s">
        <v>341</v>
      </c>
      <c r="E282" s="71">
        <v>1</v>
      </c>
      <c r="F282" s="71">
        <v>1.75</v>
      </c>
      <c r="G282" s="2">
        <v>2</v>
      </c>
      <c r="H282" s="2">
        <v>1</v>
      </c>
      <c r="I282" s="90">
        <f t="shared" si="9"/>
        <v>192500</v>
      </c>
    </row>
    <row r="283" spans="1:9" s="21" customFormat="1" ht="30">
      <c r="A283" s="2">
        <v>3</v>
      </c>
      <c r="B283" s="89" t="s">
        <v>325</v>
      </c>
      <c r="C283" s="82" t="s">
        <v>430</v>
      </c>
      <c r="D283" s="82" t="s">
        <v>342</v>
      </c>
      <c r="E283" s="71">
        <v>1</v>
      </c>
      <c r="F283" s="71">
        <v>1.75</v>
      </c>
      <c r="G283" s="2">
        <v>2</v>
      </c>
      <c r="H283" s="2">
        <v>1</v>
      </c>
      <c r="I283" s="90">
        <f t="shared" si="9"/>
        <v>192500</v>
      </c>
    </row>
    <row r="284" spans="1:9" s="21" customFormat="1" ht="18" customHeight="1">
      <c r="A284" s="74" t="s">
        <v>755</v>
      </c>
      <c r="B284" s="91"/>
      <c r="C284" s="82" t="s">
        <v>343</v>
      </c>
      <c r="D284" s="82" t="s">
        <v>344</v>
      </c>
      <c r="E284" s="71">
        <v>1</v>
      </c>
      <c r="F284" s="71">
        <v>1.75</v>
      </c>
      <c r="G284" s="2">
        <v>2</v>
      </c>
      <c r="H284" s="2">
        <v>2</v>
      </c>
      <c r="I284" s="90">
        <f t="shared" si="9"/>
        <v>140000</v>
      </c>
    </row>
    <row r="285" spans="1:9" s="21" customFormat="1" ht="30">
      <c r="A285" s="2">
        <v>4</v>
      </c>
      <c r="B285" s="89" t="s">
        <v>345</v>
      </c>
      <c r="C285" s="82" t="s">
        <v>704</v>
      </c>
      <c r="D285" s="82" t="s">
        <v>346</v>
      </c>
      <c r="E285" s="71">
        <v>1</v>
      </c>
      <c r="F285" s="71">
        <v>1.75</v>
      </c>
      <c r="G285" s="2">
        <v>1</v>
      </c>
      <c r="H285" s="2">
        <v>1</v>
      </c>
      <c r="I285" s="90">
        <f t="shared" si="9"/>
        <v>262500</v>
      </c>
    </row>
    <row r="286" spans="1:9" s="21" customFormat="1" ht="18" customHeight="1">
      <c r="A286" s="74" t="s">
        <v>755</v>
      </c>
      <c r="B286" s="91"/>
      <c r="C286" s="82" t="s">
        <v>347</v>
      </c>
      <c r="D286" s="82" t="s">
        <v>348</v>
      </c>
      <c r="E286" s="71">
        <v>1</v>
      </c>
      <c r="F286" s="71">
        <v>1.75</v>
      </c>
      <c r="G286" s="2">
        <v>1</v>
      </c>
      <c r="H286" s="2">
        <v>2</v>
      </c>
      <c r="I286" s="90">
        <f t="shared" si="9"/>
        <v>192500</v>
      </c>
    </row>
    <row r="287" spans="1:9" s="53" customFormat="1" ht="30">
      <c r="A287" s="74" t="s">
        <v>755</v>
      </c>
      <c r="B287" s="1"/>
      <c r="C287" s="82" t="s">
        <v>554</v>
      </c>
      <c r="D287" s="82" t="s">
        <v>349</v>
      </c>
      <c r="E287" s="71">
        <v>1</v>
      </c>
      <c r="F287" s="71">
        <v>1.75</v>
      </c>
      <c r="G287" s="2">
        <v>1</v>
      </c>
      <c r="H287" s="2">
        <v>2</v>
      </c>
      <c r="I287" s="90">
        <f t="shared" si="9"/>
        <v>192500</v>
      </c>
    </row>
    <row r="288" spans="1:9" s="21" customFormat="1" ht="30">
      <c r="A288" s="74" t="s">
        <v>755</v>
      </c>
      <c r="B288" s="91"/>
      <c r="C288" s="89" t="s">
        <v>630</v>
      </c>
      <c r="D288" s="82" t="s">
        <v>354</v>
      </c>
      <c r="E288" s="71">
        <v>1</v>
      </c>
      <c r="F288" s="71">
        <v>1.75</v>
      </c>
      <c r="G288" s="2">
        <v>1</v>
      </c>
      <c r="H288" s="2">
        <v>1</v>
      </c>
      <c r="I288" s="90">
        <f t="shared" si="9"/>
        <v>262500</v>
      </c>
    </row>
    <row r="289" spans="1:9" s="21" customFormat="1" ht="45">
      <c r="A289" s="74" t="s">
        <v>755</v>
      </c>
      <c r="B289" s="91"/>
      <c r="C289" s="82" t="s">
        <v>353</v>
      </c>
      <c r="D289" s="82" t="s">
        <v>355</v>
      </c>
      <c r="E289" s="71">
        <v>1</v>
      </c>
      <c r="F289" s="71">
        <v>1.75</v>
      </c>
      <c r="G289" s="2">
        <v>1</v>
      </c>
      <c r="H289" s="2">
        <v>1</v>
      </c>
      <c r="I289" s="90">
        <f t="shared" si="9"/>
        <v>262500</v>
      </c>
    </row>
    <row r="290" spans="1:9" s="21" customFormat="1" ht="18" customHeight="1">
      <c r="A290" s="74" t="s">
        <v>755</v>
      </c>
      <c r="B290" s="91"/>
      <c r="C290" s="82" t="s">
        <v>586</v>
      </c>
      <c r="D290" s="82" t="s">
        <v>566</v>
      </c>
      <c r="E290" s="71">
        <v>1</v>
      </c>
      <c r="F290" s="71">
        <v>1.75</v>
      </c>
      <c r="G290" s="2">
        <v>1</v>
      </c>
      <c r="H290" s="2">
        <v>1</v>
      </c>
      <c r="I290" s="90">
        <f t="shared" si="9"/>
        <v>262500</v>
      </c>
    </row>
    <row r="291" spans="1:9" s="21" customFormat="1" ht="18" customHeight="1">
      <c r="A291" s="74" t="s">
        <v>755</v>
      </c>
      <c r="B291" s="91"/>
      <c r="C291" s="82" t="s">
        <v>707</v>
      </c>
      <c r="D291" s="93"/>
      <c r="E291" s="71">
        <v>1</v>
      </c>
      <c r="F291" s="71">
        <v>1.75</v>
      </c>
      <c r="G291" s="2">
        <v>1</v>
      </c>
      <c r="H291" s="2">
        <v>1</v>
      </c>
      <c r="I291" s="90">
        <f t="shared" si="9"/>
        <v>262500</v>
      </c>
    </row>
    <row r="292" spans="1:9" s="21" customFormat="1" ht="30">
      <c r="A292" s="74" t="s">
        <v>755</v>
      </c>
      <c r="B292" s="91"/>
      <c r="C292" s="82" t="s">
        <v>352</v>
      </c>
      <c r="D292" s="93"/>
      <c r="E292" s="71">
        <v>1</v>
      </c>
      <c r="F292" s="71">
        <v>1.75</v>
      </c>
      <c r="G292" s="2">
        <v>1</v>
      </c>
      <c r="H292" s="2">
        <v>1</v>
      </c>
      <c r="I292" s="90">
        <f t="shared" si="9"/>
        <v>262500</v>
      </c>
    </row>
    <row r="293" spans="1:9" s="21" customFormat="1" ht="18" customHeight="1">
      <c r="A293" s="74" t="s">
        <v>755</v>
      </c>
      <c r="B293" s="91"/>
      <c r="C293" s="82" t="s">
        <v>697</v>
      </c>
      <c r="D293" s="23" t="s">
        <v>700</v>
      </c>
      <c r="E293" s="71">
        <v>1</v>
      </c>
      <c r="F293" s="71">
        <v>1.75</v>
      </c>
      <c r="G293" s="2">
        <v>1</v>
      </c>
      <c r="H293" s="2">
        <v>2</v>
      </c>
      <c r="I293" s="90">
        <f t="shared" si="9"/>
        <v>192500</v>
      </c>
    </row>
    <row r="294" spans="1:9" s="21" customFormat="1" ht="18" customHeight="1">
      <c r="A294" s="74" t="s">
        <v>755</v>
      </c>
      <c r="B294" s="91"/>
      <c r="C294" s="82" t="s">
        <v>698</v>
      </c>
      <c r="D294" s="23" t="s">
        <v>701</v>
      </c>
      <c r="E294" s="71">
        <v>1</v>
      </c>
      <c r="F294" s="71">
        <v>1.75</v>
      </c>
      <c r="G294" s="2">
        <v>1</v>
      </c>
      <c r="H294" s="2">
        <v>2</v>
      </c>
      <c r="I294" s="90">
        <f t="shared" si="9"/>
        <v>192500</v>
      </c>
    </row>
    <row r="295" spans="1:9" s="21" customFormat="1" ht="18" customHeight="1">
      <c r="A295" s="74" t="s">
        <v>755</v>
      </c>
      <c r="B295" s="91"/>
      <c r="C295" s="82" t="s">
        <v>699</v>
      </c>
      <c r="D295" s="23" t="s">
        <v>702</v>
      </c>
      <c r="E295" s="71">
        <v>1</v>
      </c>
      <c r="F295" s="71">
        <v>1.75</v>
      </c>
      <c r="G295" s="2">
        <v>1</v>
      </c>
      <c r="H295" s="2">
        <v>2</v>
      </c>
      <c r="I295" s="90">
        <f t="shared" si="9"/>
        <v>192500</v>
      </c>
    </row>
    <row r="296" spans="1:9" s="21" customFormat="1" ht="30">
      <c r="A296" s="2">
        <v>5</v>
      </c>
      <c r="B296" s="89" t="s">
        <v>350</v>
      </c>
      <c r="C296" s="82" t="s">
        <v>351</v>
      </c>
      <c r="D296" s="82" t="s">
        <v>356</v>
      </c>
      <c r="E296" s="71">
        <v>1</v>
      </c>
      <c r="F296" s="71">
        <v>1.75</v>
      </c>
      <c r="G296" s="2">
        <v>1</v>
      </c>
      <c r="H296" s="2">
        <v>1</v>
      </c>
      <c r="I296" s="90">
        <f t="shared" si="9"/>
        <v>262500</v>
      </c>
    </row>
    <row r="297" spans="1:9" s="21" customFormat="1" ht="18" customHeight="1">
      <c r="A297" s="74" t="s">
        <v>755</v>
      </c>
      <c r="B297" s="91"/>
      <c r="C297" s="82" t="s">
        <v>357</v>
      </c>
      <c r="D297" s="82" t="s">
        <v>358</v>
      </c>
      <c r="E297" s="71">
        <v>1</v>
      </c>
      <c r="F297" s="71">
        <v>1.75</v>
      </c>
      <c r="G297" s="2">
        <v>1</v>
      </c>
      <c r="H297" s="2">
        <v>1</v>
      </c>
      <c r="I297" s="90">
        <f t="shared" si="9"/>
        <v>262500</v>
      </c>
    </row>
    <row r="298" spans="1:9" s="21" customFormat="1" ht="30">
      <c r="A298" s="74" t="s">
        <v>755</v>
      </c>
      <c r="B298" s="2"/>
      <c r="C298" s="23" t="s">
        <v>521</v>
      </c>
      <c r="D298" s="23" t="s">
        <v>627</v>
      </c>
      <c r="E298" s="71">
        <v>1</v>
      </c>
      <c r="F298" s="71">
        <v>1.75</v>
      </c>
      <c r="G298" s="2">
        <v>1</v>
      </c>
      <c r="H298" s="2">
        <v>1</v>
      </c>
      <c r="I298" s="90">
        <f t="shared" si="9"/>
        <v>262500</v>
      </c>
    </row>
    <row r="299" spans="1:9" s="21" customFormat="1" ht="30">
      <c r="A299" s="2">
        <v>6</v>
      </c>
      <c r="B299" s="89" t="s">
        <v>359</v>
      </c>
      <c r="C299" s="82" t="s">
        <v>360</v>
      </c>
      <c r="D299" s="82" t="s">
        <v>362</v>
      </c>
      <c r="E299" s="71">
        <v>1</v>
      </c>
      <c r="F299" s="71">
        <v>1.75</v>
      </c>
      <c r="G299" s="2">
        <v>1</v>
      </c>
      <c r="H299" s="2">
        <v>1</v>
      </c>
      <c r="I299" s="90">
        <f t="shared" si="9"/>
        <v>262500</v>
      </c>
    </row>
    <row r="300" spans="1:9" s="21" customFormat="1" ht="30">
      <c r="A300" s="74" t="s">
        <v>755</v>
      </c>
      <c r="B300" s="91"/>
      <c r="C300" s="82" t="s">
        <v>361</v>
      </c>
      <c r="D300" s="82" t="s">
        <v>567</v>
      </c>
      <c r="E300" s="71">
        <v>1</v>
      </c>
      <c r="F300" s="71">
        <v>1.75</v>
      </c>
      <c r="G300" s="2">
        <v>1</v>
      </c>
      <c r="H300" s="2">
        <v>1</v>
      </c>
      <c r="I300" s="90">
        <f t="shared" si="9"/>
        <v>262500</v>
      </c>
    </row>
    <row r="301" spans="1:9" s="21" customFormat="1" ht="18" customHeight="1">
      <c r="A301" s="74" t="s">
        <v>755</v>
      </c>
      <c r="B301" s="91"/>
      <c r="C301" s="82" t="s">
        <v>567</v>
      </c>
      <c r="D301" s="82" t="s">
        <v>568</v>
      </c>
      <c r="E301" s="71">
        <v>1</v>
      </c>
      <c r="F301" s="71">
        <v>1.75</v>
      </c>
      <c r="G301" s="2">
        <v>1</v>
      </c>
      <c r="H301" s="2">
        <v>2</v>
      </c>
      <c r="I301" s="90">
        <f t="shared" si="9"/>
        <v>192500</v>
      </c>
    </row>
    <row r="302" spans="1:9" s="21" customFormat="1" ht="18" customHeight="1">
      <c r="A302" s="74" t="s">
        <v>755</v>
      </c>
      <c r="B302" s="91"/>
      <c r="C302" s="82" t="s">
        <v>569</v>
      </c>
      <c r="D302" s="82" t="s">
        <v>570</v>
      </c>
      <c r="E302" s="71">
        <v>1</v>
      </c>
      <c r="F302" s="71">
        <v>1.75</v>
      </c>
      <c r="G302" s="2">
        <v>1</v>
      </c>
      <c r="H302" s="2">
        <v>1</v>
      </c>
      <c r="I302" s="90">
        <f t="shared" si="9"/>
        <v>262500</v>
      </c>
    </row>
    <row r="303" spans="1:9" s="21" customFormat="1" ht="18" customHeight="1">
      <c r="A303" s="74" t="s">
        <v>755</v>
      </c>
      <c r="B303" s="91"/>
      <c r="C303" s="82" t="s">
        <v>363</v>
      </c>
      <c r="D303" s="82" t="s">
        <v>364</v>
      </c>
      <c r="E303" s="71">
        <v>1</v>
      </c>
      <c r="F303" s="71">
        <v>1.75</v>
      </c>
      <c r="G303" s="2">
        <v>1</v>
      </c>
      <c r="H303" s="2">
        <v>1</v>
      </c>
      <c r="I303" s="90">
        <f t="shared" si="9"/>
        <v>262500</v>
      </c>
    </row>
    <row r="304" spans="1:9" s="21" customFormat="1" ht="18" customHeight="1">
      <c r="A304" s="74" t="s">
        <v>755</v>
      </c>
      <c r="B304" s="91"/>
      <c r="C304" s="82" t="s">
        <v>365</v>
      </c>
      <c r="D304" s="82" t="s">
        <v>568</v>
      </c>
      <c r="E304" s="71">
        <v>1</v>
      </c>
      <c r="F304" s="71">
        <v>1.75</v>
      </c>
      <c r="G304" s="2">
        <v>1</v>
      </c>
      <c r="H304" s="2">
        <v>1</v>
      </c>
      <c r="I304" s="90">
        <f t="shared" si="9"/>
        <v>262500</v>
      </c>
    </row>
    <row r="305" spans="1:9" s="21" customFormat="1" ht="18" customHeight="1">
      <c r="A305" s="74" t="s">
        <v>755</v>
      </c>
      <c r="B305" s="91"/>
      <c r="C305" s="82" t="s">
        <v>74</v>
      </c>
      <c r="D305" s="82" t="s">
        <v>366</v>
      </c>
      <c r="E305" s="71">
        <v>1</v>
      </c>
      <c r="F305" s="71">
        <v>1.75</v>
      </c>
      <c r="G305" s="2">
        <v>1</v>
      </c>
      <c r="H305" s="2">
        <v>1</v>
      </c>
      <c r="I305" s="90">
        <f t="shared" si="9"/>
        <v>262500</v>
      </c>
    </row>
    <row r="306" spans="1:9" s="21" customFormat="1" ht="30">
      <c r="A306" s="74" t="s">
        <v>755</v>
      </c>
      <c r="B306" s="91"/>
      <c r="C306" s="82" t="s">
        <v>367</v>
      </c>
      <c r="D306" s="82" t="s">
        <v>328</v>
      </c>
      <c r="E306" s="71">
        <v>1</v>
      </c>
      <c r="F306" s="71">
        <v>1.75</v>
      </c>
      <c r="G306" s="2">
        <v>1</v>
      </c>
      <c r="H306" s="2">
        <v>1</v>
      </c>
      <c r="I306" s="90">
        <f t="shared" si="9"/>
        <v>262500</v>
      </c>
    </row>
    <row r="307" spans="1:9" s="21" customFormat="1" ht="30">
      <c r="A307" s="2">
        <v>7</v>
      </c>
      <c r="B307" s="89" t="s">
        <v>368</v>
      </c>
      <c r="C307" s="82" t="s">
        <v>369</v>
      </c>
      <c r="D307" s="82" t="s">
        <v>370</v>
      </c>
      <c r="E307" s="71">
        <v>1</v>
      </c>
      <c r="F307" s="71">
        <v>1.75</v>
      </c>
      <c r="G307" s="2">
        <v>1</v>
      </c>
      <c r="H307" s="2">
        <v>1</v>
      </c>
      <c r="I307" s="90">
        <f t="shared" si="9"/>
        <v>262500</v>
      </c>
    </row>
    <row r="308" spans="1:9" s="21" customFormat="1" ht="18" customHeight="1">
      <c r="A308" s="74" t="s">
        <v>755</v>
      </c>
      <c r="B308" s="91"/>
      <c r="C308" s="82" t="s">
        <v>628</v>
      </c>
      <c r="D308" s="82" t="s">
        <v>371</v>
      </c>
      <c r="E308" s="71">
        <v>1</v>
      </c>
      <c r="F308" s="71">
        <v>1.75</v>
      </c>
      <c r="G308" s="2">
        <v>1</v>
      </c>
      <c r="H308" s="2">
        <v>1</v>
      </c>
      <c r="I308" s="90">
        <f t="shared" si="9"/>
        <v>262500</v>
      </c>
    </row>
    <row r="309" spans="1:9" s="21" customFormat="1" ht="18" customHeight="1">
      <c r="A309" s="74" t="s">
        <v>755</v>
      </c>
      <c r="B309" s="91"/>
      <c r="C309" s="82" t="s">
        <v>571</v>
      </c>
      <c r="D309" s="82" t="s">
        <v>572</v>
      </c>
      <c r="E309" s="71">
        <v>1</v>
      </c>
      <c r="F309" s="71">
        <v>1.75</v>
      </c>
      <c r="G309" s="2">
        <v>1</v>
      </c>
      <c r="H309" s="2">
        <v>2</v>
      </c>
      <c r="I309" s="90">
        <f t="shared" si="9"/>
        <v>192500</v>
      </c>
    </row>
    <row r="310" spans="1:9" s="21" customFormat="1" ht="18" customHeight="1">
      <c r="A310" s="74" t="s">
        <v>755</v>
      </c>
      <c r="B310" s="91"/>
      <c r="C310" s="82" t="s">
        <v>373</v>
      </c>
      <c r="D310" s="82" t="s">
        <v>372</v>
      </c>
      <c r="E310" s="71">
        <v>1</v>
      </c>
      <c r="F310" s="71">
        <v>1.75</v>
      </c>
      <c r="G310" s="2">
        <v>1</v>
      </c>
      <c r="H310" s="2">
        <v>1</v>
      </c>
      <c r="I310" s="90">
        <f t="shared" si="9"/>
        <v>262500</v>
      </c>
    </row>
    <row r="311" spans="1:9" s="21" customFormat="1" ht="18" customHeight="1">
      <c r="A311" s="74" t="s">
        <v>755</v>
      </c>
      <c r="B311" s="91"/>
      <c r="C311" s="82" t="s">
        <v>373</v>
      </c>
      <c r="D311" s="82" t="s">
        <v>329</v>
      </c>
      <c r="E311" s="71">
        <v>1</v>
      </c>
      <c r="F311" s="71">
        <v>1.75</v>
      </c>
      <c r="G311" s="2">
        <v>1</v>
      </c>
      <c r="H311" s="2">
        <v>1</v>
      </c>
      <c r="I311" s="90">
        <f t="shared" si="9"/>
        <v>262500</v>
      </c>
    </row>
    <row r="312" spans="1:9" s="21" customFormat="1" ht="18" customHeight="1">
      <c r="A312" s="74" t="s">
        <v>755</v>
      </c>
      <c r="B312" s="2"/>
      <c r="C312" s="82" t="s">
        <v>23</v>
      </c>
      <c r="D312" s="82" t="s">
        <v>330</v>
      </c>
      <c r="E312" s="71">
        <v>1</v>
      </c>
      <c r="F312" s="71">
        <v>1.75</v>
      </c>
      <c r="G312" s="2">
        <v>1</v>
      </c>
      <c r="H312" s="2">
        <v>1</v>
      </c>
      <c r="I312" s="90">
        <f t="shared" si="9"/>
        <v>262500</v>
      </c>
    </row>
    <row r="313" spans="1:9" s="21" customFormat="1" ht="18" customHeight="1">
      <c r="A313" s="74" t="s">
        <v>755</v>
      </c>
      <c r="B313" s="91"/>
      <c r="C313" s="82" t="s">
        <v>75</v>
      </c>
      <c r="D313" s="82" t="s">
        <v>714</v>
      </c>
      <c r="E313" s="71">
        <v>1</v>
      </c>
      <c r="F313" s="71">
        <v>1.75</v>
      </c>
      <c r="G313" s="2">
        <v>1</v>
      </c>
      <c r="H313" s="2">
        <v>2</v>
      </c>
      <c r="I313" s="90">
        <f t="shared" si="9"/>
        <v>192500</v>
      </c>
    </row>
    <row r="314" spans="1:9" s="21" customFormat="1" ht="30">
      <c r="A314" s="74" t="s">
        <v>755</v>
      </c>
      <c r="B314" s="91"/>
      <c r="C314" s="82" t="s">
        <v>629</v>
      </c>
      <c r="D314" s="82" t="s">
        <v>24</v>
      </c>
      <c r="E314" s="71">
        <v>1</v>
      </c>
      <c r="F314" s="71">
        <v>1.75</v>
      </c>
      <c r="G314" s="2">
        <v>1</v>
      </c>
      <c r="H314" s="2">
        <v>1</v>
      </c>
      <c r="I314" s="90">
        <f t="shared" si="9"/>
        <v>262500</v>
      </c>
    </row>
    <row r="315" spans="1:9" s="21" customFormat="1" ht="30">
      <c r="A315" s="74" t="s">
        <v>755</v>
      </c>
      <c r="B315" s="91"/>
      <c r="C315" s="23" t="s">
        <v>520</v>
      </c>
      <c r="D315" s="23" t="s">
        <v>705</v>
      </c>
      <c r="E315" s="71">
        <v>1</v>
      </c>
      <c r="F315" s="71">
        <v>1.75</v>
      </c>
      <c r="G315" s="2">
        <v>1</v>
      </c>
      <c r="H315" s="2">
        <v>1</v>
      </c>
      <c r="I315" s="90">
        <f t="shared" si="9"/>
        <v>262500</v>
      </c>
    </row>
    <row r="316" spans="1:9" s="21" customFormat="1" ht="30">
      <c r="A316" s="74" t="s">
        <v>755</v>
      </c>
      <c r="B316" s="91"/>
      <c r="C316" s="23" t="s">
        <v>520</v>
      </c>
      <c r="D316" s="23" t="s">
        <v>706</v>
      </c>
      <c r="E316" s="71">
        <v>1</v>
      </c>
      <c r="F316" s="71">
        <v>1.75</v>
      </c>
      <c r="G316" s="2">
        <v>1</v>
      </c>
      <c r="H316" s="2">
        <v>1</v>
      </c>
      <c r="I316" s="90">
        <f t="shared" si="9"/>
        <v>262500</v>
      </c>
    </row>
    <row r="317" spans="1:9" s="21" customFormat="1" ht="18" customHeight="1">
      <c r="A317" s="2">
        <v>8</v>
      </c>
      <c r="B317" s="89" t="s">
        <v>326</v>
      </c>
      <c r="C317" s="82" t="s">
        <v>709</v>
      </c>
      <c r="D317" s="82" t="s">
        <v>25</v>
      </c>
      <c r="E317" s="71">
        <v>1</v>
      </c>
      <c r="F317" s="71">
        <v>1.75</v>
      </c>
      <c r="G317" s="2">
        <v>2</v>
      </c>
      <c r="H317" s="2">
        <v>1</v>
      </c>
      <c r="I317" s="90">
        <f t="shared" si="9"/>
        <v>192500</v>
      </c>
    </row>
    <row r="318" spans="1:9" s="21" customFormat="1" ht="18" customHeight="1">
      <c r="A318" s="74" t="s">
        <v>755</v>
      </c>
      <c r="B318" s="91"/>
      <c r="C318" s="82" t="s">
        <v>715</v>
      </c>
      <c r="D318" s="82" t="s">
        <v>26</v>
      </c>
      <c r="E318" s="71">
        <v>1</v>
      </c>
      <c r="F318" s="71">
        <v>1.75</v>
      </c>
      <c r="G318" s="2">
        <v>2</v>
      </c>
      <c r="H318" s="2">
        <v>1</v>
      </c>
      <c r="I318" s="90">
        <f t="shared" si="9"/>
        <v>192500</v>
      </c>
    </row>
    <row r="319" spans="1:9" s="21" customFormat="1" ht="18" customHeight="1">
      <c r="A319" s="74" t="s">
        <v>755</v>
      </c>
      <c r="B319" s="91"/>
      <c r="C319" s="82" t="s">
        <v>573</v>
      </c>
      <c r="D319" s="82" t="s">
        <v>708</v>
      </c>
      <c r="E319" s="71">
        <v>1</v>
      </c>
      <c r="F319" s="71">
        <v>1.75</v>
      </c>
      <c r="G319" s="2">
        <v>2</v>
      </c>
      <c r="H319" s="2">
        <v>1</v>
      </c>
      <c r="I319" s="90">
        <f t="shared" si="9"/>
        <v>192500</v>
      </c>
    </row>
    <row r="320" spans="1:9" s="21" customFormat="1" ht="18" customHeight="1">
      <c r="A320" s="74" t="s">
        <v>755</v>
      </c>
      <c r="B320" s="91"/>
      <c r="C320" s="82" t="s">
        <v>76</v>
      </c>
      <c r="D320" s="82" t="s">
        <v>720</v>
      </c>
      <c r="E320" s="71">
        <v>1</v>
      </c>
      <c r="F320" s="71">
        <v>1.75</v>
      </c>
      <c r="G320" s="2">
        <v>2</v>
      </c>
      <c r="H320" s="2">
        <v>2</v>
      </c>
      <c r="I320" s="90">
        <f t="shared" si="9"/>
        <v>140000</v>
      </c>
    </row>
    <row r="321" spans="1:9" s="21" customFormat="1" ht="18" customHeight="1">
      <c r="A321" s="2">
        <v>9</v>
      </c>
      <c r="B321" s="104" t="s">
        <v>669</v>
      </c>
      <c r="C321" s="82"/>
      <c r="D321" s="82"/>
      <c r="E321" s="71">
        <v>1</v>
      </c>
      <c r="F321" s="71">
        <v>1.75</v>
      </c>
      <c r="G321" s="2">
        <v>1</v>
      </c>
      <c r="H321" s="2">
        <v>1</v>
      </c>
      <c r="I321" s="90">
        <f t="shared" si="9"/>
        <v>262500</v>
      </c>
    </row>
    <row r="322" spans="1:9" s="21" customFormat="1" ht="18" customHeight="1">
      <c r="A322" s="2">
        <v>10</v>
      </c>
      <c r="B322" s="104" t="s">
        <v>670</v>
      </c>
      <c r="C322" s="82"/>
      <c r="D322" s="82"/>
      <c r="E322" s="71">
        <v>1</v>
      </c>
      <c r="F322" s="71">
        <v>1.75</v>
      </c>
      <c r="G322" s="2">
        <v>2</v>
      </c>
      <c r="H322" s="2">
        <v>1</v>
      </c>
      <c r="I322" s="90">
        <f t="shared" si="9"/>
        <v>192500</v>
      </c>
    </row>
    <row r="323" spans="1:9" s="21" customFormat="1" ht="18" customHeight="1">
      <c r="A323" s="2">
        <v>11</v>
      </c>
      <c r="B323" s="221" t="s">
        <v>668</v>
      </c>
      <c r="C323" s="221"/>
      <c r="D323" s="221"/>
      <c r="E323" s="71">
        <v>1</v>
      </c>
      <c r="F323" s="71">
        <v>1.75</v>
      </c>
      <c r="G323" s="2">
        <v>1</v>
      </c>
      <c r="H323" s="2">
        <v>3</v>
      </c>
      <c r="I323" s="90">
        <f t="shared" si="9"/>
        <v>140000</v>
      </c>
    </row>
    <row r="324" spans="1:9" s="21" customFormat="1" ht="18" customHeight="1">
      <c r="A324" s="2">
        <v>12</v>
      </c>
      <c r="B324" s="221" t="s">
        <v>411</v>
      </c>
      <c r="C324" s="221"/>
      <c r="D324" s="221"/>
      <c r="E324" s="71">
        <v>1</v>
      </c>
      <c r="F324" s="71">
        <v>1.75</v>
      </c>
      <c r="G324" s="2">
        <v>2</v>
      </c>
      <c r="H324" s="2">
        <v>3</v>
      </c>
      <c r="I324" s="90">
        <f t="shared" si="9"/>
        <v>105000</v>
      </c>
    </row>
    <row r="325" spans="1:9" s="21" customFormat="1" ht="18" customHeight="1">
      <c r="A325" s="22" t="s">
        <v>314</v>
      </c>
      <c r="B325" s="92" t="s">
        <v>624</v>
      </c>
      <c r="C325" s="93"/>
      <c r="D325" s="93"/>
      <c r="E325" s="71"/>
      <c r="F325" s="94"/>
      <c r="G325" s="88"/>
      <c r="H325" s="88"/>
      <c r="I325" s="90"/>
    </row>
    <row r="326" spans="1:9" s="21" customFormat="1" ht="18" customHeight="1">
      <c r="A326" s="2">
        <v>1</v>
      </c>
      <c r="B326" s="23" t="s">
        <v>313</v>
      </c>
      <c r="C326" s="82" t="s">
        <v>55</v>
      </c>
      <c r="D326" s="23" t="s">
        <v>15</v>
      </c>
      <c r="E326" s="71">
        <v>1</v>
      </c>
      <c r="F326" s="71">
        <v>1.4</v>
      </c>
      <c r="G326" s="2">
        <v>1</v>
      </c>
      <c r="H326" s="2">
        <v>1</v>
      </c>
      <c r="I326" s="90">
        <f aca="true" t="shared" si="10" ref="I326:I331">F326*E326*VLOOKUP(G326,$F$4:$I$7,H326+1,0)</f>
        <v>210000</v>
      </c>
    </row>
    <row r="327" spans="1:9" s="21" customFormat="1" ht="18" customHeight="1">
      <c r="A327" s="74" t="s">
        <v>755</v>
      </c>
      <c r="B327" s="91"/>
      <c r="C327" s="82" t="s">
        <v>665</v>
      </c>
      <c r="D327" s="82" t="s">
        <v>13</v>
      </c>
      <c r="E327" s="71">
        <v>1</v>
      </c>
      <c r="F327" s="71">
        <v>1.4</v>
      </c>
      <c r="G327" s="2">
        <v>1</v>
      </c>
      <c r="H327" s="2">
        <v>2</v>
      </c>
      <c r="I327" s="90">
        <f t="shared" si="10"/>
        <v>154000</v>
      </c>
    </row>
    <row r="328" spans="1:9" s="21" customFormat="1" ht="18" customHeight="1">
      <c r="A328" s="74"/>
      <c r="B328" s="91"/>
      <c r="C328" s="82" t="s">
        <v>14</v>
      </c>
      <c r="D328" s="82" t="s">
        <v>666</v>
      </c>
      <c r="E328" s="71">
        <v>1</v>
      </c>
      <c r="F328" s="71">
        <v>1.4</v>
      </c>
      <c r="G328" s="2">
        <v>1</v>
      </c>
      <c r="H328" s="2">
        <v>3</v>
      </c>
      <c r="I328" s="90">
        <f t="shared" si="10"/>
        <v>112000</v>
      </c>
    </row>
    <row r="329" spans="1:9" s="21" customFormat="1" ht="18" customHeight="1">
      <c r="A329" s="74" t="s">
        <v>755</v>
      </c>
      <c r="B329" s="91"/>
      <c r="C329" s="82" t="s">
        <v>477</v>
      </c>
      <c r="D329" s="82" t="s">
        <v>474</v>
      </c>
      <c r="E329" s="71">
        <v>1</v>
      </c>
      <c r="F329" s="71">
        <v>1.4</v>
      </c>
      <c r="G329" s="2">
        <v>1</v>
      </c>
      <c r="H329" s="2">
        <v>1</v>
      </c>
      <c r="I329" s="90">
        <f t="shared" si="10"/>
        <v>210000</v>
      </c>
    </row>
    <row r="330" spans="1:9" s="21" customFormat="1" ht="18" customHeight="1">
      <c r="A330" s="74" t="s">
        <v>755</v>
      </c>
      <c r="B330" s="91"/>
      <c r="C330" s="23" t="s">
        <v>552</v>
      </c>
      <c r="D330" s="23" t="s">
        <v>553</v>
      </c>
      <c r="E330" s="71">
        <v>1</v>
      </c>
      <c r="F330" s="71">
        <v>1.4</v>
      </c>
      <c r="G330" s="2">
        <v>1</v>
      </c>
      <c r="H330" s="2">
        <v>3</v>
      </c>
      <c r="I330" s="90">
        <f t="shared" si="10"/>
        <v>112000</v>
      </c>
    </row>
    <row r="331" spans="1:9" s="21" customFormat="1" ht="18" customHeight="1">
      <c r="A331" s="74" t="s">
        <v>755</v>
      </c>
      <c r="B331" s="91"/>
      <c r="C331" s="23" t="s">
        <v>664</v>
      </c>
      <c r="D331" s="23"/>
      <c r="E331" s="71">
        <v>1</v>
      </c>
      <c r="F331" s="71">
        <v>1.4</v>
      </c>
      <c r="G331" s="2">
        <v>1</v>
      </c>
      <c r="H331" s="2">
        <v>3</v>
      </c>
      <c r="I331" s="90">
        <f t="shared" si="10"/>
        <v>112000</v>
      </c>
    </row>
    <row r="332" spans="1:9" s="21" customFormat="1" ht="18" customHeight="1">
      <c r="A332" s="2">
        <v>2</v>
      </c>
      <c r="B332" s="1" t="s">
        <v>505</v>
      </c>
      <c r="C332" s="23"/>
      <c r="D332" s="23"/>
      <c r="E332" s="71"/>
      <c r="F332" s="71"/>
      <c r="G332" s="2"/>
      <c r="H332" s="2"/>
      <c r="I332" s="90"/>
    </row>
    <row r="333" spans="1:9" s="21" customFormat="1" ht="30">
      <c r="A333" s="2" t="s">
        <v>768</v>
      </c>
      <c r="B333" s="1" t="s">
        <v>598</v>
      </c>
      <c r="C333" s="82" t="s">
        <v>599</v>
      </c>
      <c r="D333" s="82" t="s">
        <v>600</v>
      </c>
      <c r="E333" s="71">
        <v>1</v>
      </c>
      <c r="F333" s="71">
        <v>1.4</v>
      </c>
      <c r="G333" s="2">
        <v>1</v>
      </c>
      <c r="H333" s="2">
        <v>1</v>
      </c>
      <c r="I333" s="90">
        <f aca="true" t="shared" si="11" ref="I333:I340">F333*E333*VLOOKUP(G333,$F$4:$I$7,H333+1,0)</f>
        <v>210000</v>
      </c>
    </row>
    <row r="334" spans="1:9" s="21" customFormat="1" ht="18" customHeight="1">
      <c r="A334" s="74" t="s">
        <v>755</v>
      </c>
      <c r="B334" s="1"/>
      <c r="C334" s="82" t="s">
        <v>601</v>
      </c>
      <c r="D334" s="82" t="s">
        <v>602</v>
      </c>
      <c r="E334" s="71">
        <v>1</v>
      </c>
      <c r="F334" s="71">
        <v>1.4</v>
      </c>
      <c r="G334" s="2">
        <v>1</v>
      </c>
      <c r="H334" s="2">
        <v>1</v>
      </c>
      <c r="I334" s="90">
        <f t="shared" si="11"/>
        <v>210000</v>
      </c>
    </row>
    <row r="335" spans="1:9" s="21" customFormat="1" ht="18" customHeight="1">
      <c r="A335" s="74" t="s">
        <v>755</v>
      </c>
      <c r="B335" s="1"/>
      <c r="C335" s="82" t="s">
        <v>603</v>
      </c>
      <c r="D335" s="82" t="s">
        <v>604</v>
      </c>
      <c r="E335" s="71">
        <v>1</v>
      </c>
      <c r="F335" s="71">
        <v>1.4</v>
      </c>
      <c r="G335" s="2">
        <v>1</v>
      </c>
      <c r="H335" s="2">
        <v>1</v>
      </c>
      <c r="I335" s="90">
        <f t="shared" si="11"/>
        <v>210000</v>
      </c>
    </row>
    <row r="336" spans="1:9" s="21" customFormat="1" ht="18" customHeight="1">
      <c r="A336" s="74" t="s">
        <v>755</v>
      </c>
      <c r="B336" s="1"/>
      <c r="C336" s="82" t="s">
        <v>605</v>
      </c>
      <c r="D336" s="82" t="s">
        <v>546</v>
      </c>
      <c r="E336" s="71">
        <v>1</v>
      </c>
      <c r="F336" s="71">
        <v>1.4</v>
      </c>
      <c r="G336" s="2">
        <v>1</v>
      </c>
      <c r="H336" s="2">
        <v>2</v>
      </c>
      <c r="I336" s="90">
        <f t="shared" si="11"/>
        <v>154000</v>
      </c>
    </row>
    <row r="337" spans="1:9" s="21" customFormat="1" ht="18" customHeight="1">
      <c r="A337" s="74" t="s">
        <v>755</v>
      </c>
      <c r="B337" s="1"/>
      <c r="C337" s="82" t="s">
        <v>606</v>
      </c>
      <c r="D337" s="82" t="s">
        <v>607</v>
      </c>
      <c r="E337" s="71">
        <v>1</v>
      </c>
      <c r="F337" s="71">
        <v>1.4</v>
      </c>
      <c r="G337" s="2">
        <v>1</v>
      </c>
      <c r="H337" s="2">
        <v>2</v>
      </c>
      <c r="I337" s="90">
        <f t="shared" si="11"/>
        <v>154000</v>
      </c>
    </row>
    <row r="338" spans="1:9" s="21" customFormat="1" ht="18" customHeight="1">
      <c r="A338" s="74" t="s">
        <v>755</v>
      </c>
      <c r="B338" s="1"/>
      <c r="C338" s="82" t="s">
        <v>608</v>
      </c>
      <c r="D338" s="82" t="s">
        <v>609</v>
      </c>
      <c r="E338" s="71">
        <v>1</v>
      </c>
      <c r="F338" s="71">
        <v>1.4</v>
      </c>
      <c r="G338" s="2">
        <v>1</v>
      </c>
      <c r="H338" s="2">
        <v>2</v>
      </c>
      <c r="I338" s="90">
        <f t="shared" si="11"/>
        <v>154000</v>
      </c>
    </row>
    <row r="339" spans="1:9" s="21" customFormat="1" ht="18" customHeight="1">
      <c r="A339" s="2" t="s">
        <v>769</v>
      </c>
      <c r="B339" s="224" t="s">
        <v>615</v>
      </c>
      <c r="C339" s="224"/>
      <c r="D339" s="224"/>
      <c r="E339" s="71">
        <v>1</v>
      </c>
      <c r="F339" s="71">
        <v>1.4</v>
      </c>
      <c r="G339" s="2">
        <v>1</v>
      </c>
      <c r="H339" s="2">
        <v>3</v>
      </c>
      <c r="I339" s="90">
        <f t="shared" si="11"/>
        <v>112000</v>
      </c>
    </row>
    <row r="340" spans="1:9" s="21" customFormat="1" ht="18" customHeight="1">
      <c r="A340" s="2">
        <v>3</v>
      </c>
      <c r="B340" s="224" t="s">
        <v>506</v>
      </c>
      <c r="C340" s="224"/>
      <c r="D340" s="224"/>
      <c r="E340" s="71">
        <v>1</v>
      </c>
      <c r="F340" s="71">
        <v>1.4</v>
      </c>
      <c r="G340" s="2" t="s">
        <v>137</v>
      </c>
      <c r="H340" s="2">
        <v>3</v>
      </c>
      <c r="I340" s="90">
        <f t="shared" si="11"/>
        <v>35000</v>
      </c>
    </row>
    <row r="341" spans="1:9" s="21" customFormat="1" ht="18" customHeight="1">
      <c r="A341" s="22" t="s">
        <v>318</v>
      </c>
      <c r="B341" s="92" t="s">
        <v>625</v>
      </c>
      <c r="C341" s="93"/>
      <c r="D341" s="93"/>
      <c r="E341" s="71"/>
      <c r="F341" s="71"/>
      <c r="G341" s="88"/>
      <c r="H341" s="88"/>
      <c r="I341" s="90"/>
    </row>
    <row r="342" spans="1:9" s="21" customFormat="1" ht="18" customHeight="1">
      <c r="A342" s="2">
        <v>1</v>
      </c>
      <c r="B342" s="89" t="s">
        <v>406</v>
      </c>
      <c r="C342" s="82" t="s">
        <v>404</v>
      </c>
      <c r="D342" s="82" t="s">
        <v>69</v>
      </c>
      <c r="E342" s="71">
        <v>1</v>
      </c>
      <c r="F342" s="71">
        <v>1.3</v>
      </c>
      <c r="G342" s="2">
        <v>1</v>
      </c>
      <c r="H342" s="2">
        <v>1</v>
      </c>
      <c r="I342" s="90">
        <f aca="true" t="shared" si="12" ref="I342:I365">F342*E342*VLOOKUP(G342,$F$4:$I$7,H342+1,0)</f>
        <v>195000</v>
      </c>
    </row>
    <row r="343" spans="1:9" s="21" customFormat="1" ht="18" customHeight="1">
      <c r="A343" s="74" t="s">
        <v>755</v>
      </c>
      <c r="B343" s="91"/>
      <c r="C343" s="82" t="s">
        <v>408</v>
      </c>
      <c r="D343" s="82" t="s">
        <v>69</v>
      </c>
      <c r="E343" s="71">
        <v>1</v>
      </c>
      <c r="F343" s="71">
        <v>1.3</v>
      </c>
      <c r="G343" s="2">
        <v>1</v>
      </c>
      <c r="H343" s="2">
        <v>1</v>
      </c>
      <c r="I343" s="90">
        <f t="shared" si="12"/>
        <v>195000</v>
      </c>
    </row>
    <row r="344" spans="1:9" s="21" customFormat="1" ht="18" customHeight="1">
      <c r="A344" s="74" t="s">
        <v>755</v>
      </c>
      <c r="B344" s="91"/>
      <c r="C344" s="82" t="s">
        <v>408</v>
      </c>
      <c r="D344" s="82" t="s">
        <v>478</v>
      </c>
      <c r="E344" s="71">
        <v>1</v>
      </c>
      <c r="F344" s="71">
        <v>1.3</v>
      </c>
      <c r="G344" s="2">
        <v>1</v>
      </c>
      <c r="H344" s="2">
        <v>1</v>
      </c>
      <c r="I344" s="90">
        <f t="shared" si="12"/>
        <v>195000</v>
      </c>
    </row>
    <row r="345" spans="1:9" s="21" customFormat="1" ht="18" customHeight="1">
      <c r="A345" s="74" t="s">
        <v>755</v>
      </c>
      <c r="B345" s="91"/>
      <c r="C345" s="82" t="s">
        <v>408</v>
      </c>
      <c r="D345" s="82" t="s">
        <v>479</v>
      </c>
      <c r="E345" s="71">
        <v>1</v>
      </c>
      <c r="F345" s="71">
        <v>1.3</v>
      </c>
      <c r="G345" s="2">
        <v>1</v>
      </c>
      <c r="H345" s="2">
        <v>1</v>
      </c>
      <c r="I345" s="90">
        <f t="shared" si="12"/>
        <v>195000</v>
      </c>
    </row>
    <row r="346" spans="1:9" s="21" customFormat="1" ht="18" customHeight="1">
      <c r="A346" s="74" t="s">
        <v>755</v>
      </c>
      <c r="B346" s="91"/>
      <c r="C346" s="82" t="s">
        <v>408</v>
      </c>
      <c r="D346" s="82" t="s">
        <v>480</v>
      </c>
      <c r="E346" s="71">
        <v>1</v>
      </c>
      <c r="F346" s="71">
        <v>1.3</v>
      </c>
      <c r="G346" s="2">
        <v>1</v>
      </c>
      <c r="H346" s="2">
        <v>1</v>
      </c>
      <c r="I346" s="90">
        <f t="shared" si="12"/>
        <v>195000</v>
      </c>
    </row>
    <row r="347" spans="1:9" s="21" customFormat="1" ht="18" customHeight="1">
      <c r="A347" s="74" t="s">
        <v>755</v>
      </c>
      <c r="B347" s="91"/>
      <c r="C347" s="82" t="s">
        <v>408</v>
      </c>
      <c r="D347" s="82" t="s">
        <v>481</v>
      </c>
      <c r="E347" s="71">
        <v>1</v>
      </c>
      <c r="F347" s="71">
        <v>1.3</v>
      </c>
      <c r="G347" s="2">
        <v>1</v>
      </c>
      <c r="H347" s="2">
        <v>1</v>
      </c>
      <c r="I347" s="90">
        <f t="shared" si="12"/>
        <v>195000</v>
      </c>
    </row>
    <row r="348" spans="1:9" s="21" customFormat="1" ht="18" customHeight="1">
      <c r="A348" s="74" t="s">
        <v>755</v>
      </c>
      <c r="B348" s="91"/>
      <c r="C348" s="82" t="s">
        <v>408</v>
      </c>
      <c r="D348" s="82" t="s">
        <v>482</v>
      </c>
      <c r="E348" s="71">
        <v>1</v>
      </c>
      <c r="F348" s="71">
        <v>1.3</v>
      </c>
      <c r="G348" s="2">
        <v>1</v>
      </c>
      <c r="H348" s="2">
        <v>1</v>
      </c>
      <c r="I348" s="90">
        <f t="shared" si="12"/>
        <v>195000</v>
      </c>
    </row>
    <row r="349" spans="1:9" s="21" customFormat="1" ht="18" customHeight="1">
      <c r="A349" s="74" t="s">
        <v>755</v>
      </c>
      <c r="B349" s="91"/>
      <c r="C349" s="82" t="s">
        <v>408</v>
      </c>
      <c r="D349" s="82" t="s">
        <v>483</v>
      </c>
      <c r="E349" s="71">
        <v>1</v>
      </c>
      <c r="F349" s="71">
        <v>1.3</v>
      </c>
      <c r="G349" s="2">
        <v>1</v>
      </c>
      <c r="H349" s="2">
        <v>1</v>
      </c>
      <c r="I349" s="90">
        <f t="shared" si="12"/>
        <v>195000</v>
      </c>
    </row>
    <row r="350" spans="1:9" s="21" customFormat="1" ht="18" customHeight="1">
      <c r="A350" s="74" t="s">
        <v>755</v>
      </c>
      <c r="B350" s="91"/>
      <c r="C350" s="82" t="s">
        <v>473</v>
      </c>
      <c r="D350" s="82" t="s">
        <v>493</v>
      </c>
      <c r="E350" s="71">
        <v>1</v>
      </c>
      <c r="F350" s="71">
        <v>1.3</v>
      </c>
      <c r="G350" s="2">
        <v>1</v>
      </c>
      <c r="H350" s="2">
        <v>1</v>
      </c>
      <c r="I350" s="90">
        <f t="shared" si="12"/>
        <v>195000</v>
      </c>
    </row>
    <row r="351" spans="1:9" s="21" customFormat="1" ht="18" customHeight="1">
      <c r="A351" s="74" t="s">
        <v>755</v>
      </c>
      <c r="B351" s="91"/>
      <c r="C351" s="82" t="s">
        <v>408</v>
      </c>
      <c r="D351" s="82" t="s">
        <v>562</v>
      </c>
      <c r="E351" s="71">
        <v>1</v>
      </c>
      <c r="F351" s="71">
        <v>1.3</v>
      </c>
      <c r="G351" s="2">
        <v>1</v>
      </c>
      <c r="H351" s="2">
        <v>1</v>
      </c>
      <c r="I351" s="90">
        <f t="shared" si="12"/>
        <v>195000</v>
      </c>
    </row>
    <row r="352" spans="1:9" s="21" customFormat="1" ht="18" customHeight="1">
      <c r="A352" s="2">
        <v>2</v>
      </c>
      <c r="B352" s="89" t="s">
        <v>405</v>
      </c>
      <c r="C352" s="82" t="s">
        <v>70</v>
      </c>
      <c r="D352" s="96" t="s">
        <v>484</v>
      </c>
      <c r="E352" s="71">
        <v>1</v>
      </c>
      <c r="F352" s="71">
        <v>1.3</v>
      </c>
      <c r="G352" s="2">
        <v>2</v>
      </c>
      <c r="H352" s="2">
        <v>2</v>
      </c>
      <c r="I352" s="90">
        <f t="shared" si="12"/>
        <v>104000</v>
      </c>
    </row>
    <row r="353" spans="1:9" s="21" customFormat="1" ht="18" customHeight="1">
      <c r="A353" s="74" t="s">
        <v>755</v>
      </c>
      <c r="B353" s="91"/>
      <c r="C353" s="82" t="s">
        <v>71</v>
      </c>
      <c r="D353" s="95" t="s">
        <v>485</v>
      </c>
      <c r="E353" s="71">
        <v>1</v>
      </c>
      <c r="F353" s="71">
        <v>1.3</v>
      </c>
      <c r="G353" s="2">
        <v>2</v>
      </c>
      <c r="H353" s="2">
        <v>2</v>
      </c>
      <c r="I353" s="90">
        <f t="shared" si="12"/>
        <v>104000</v>
      </c>
    </row>
    <row r="354" spans="1:9" s="21" customFormat="1" ht="18" customHeight="1">
      <c r="A354" s="74" t="s">
        <v>755</v>
      </c>
      <c r="B354" s="91"/>
      <c r="C354" s="82" t="s">
        <v>71</v>
      </c>
      <c r="D354" s="82" t="s">
        <v>494</v>
      </c>
      <c r="E354" s="71">
        <v>1</v>
      </c>
      <c r="F354" s="71">
        <v>1.3</v>
      </c>
      <c r="G354" s="2">
        <v>2</v>
      </c>
      <c r="H354" s="2">
        <v>2</v>
      </c>
      <c r="I354" s="90">
        <f t="shared" si="12"/>
        <v>104000</v>
      </c>
    </row>
    <row r="355" spans="1:9" s="21" customFormat="1" ht="18" customHeight="1">
      <c r="A355" s="74" t="s">
        <v>755</v>
      </c>
      <c r="B355" s="91"/>
      <c r="C355" s="82" t="s">
        <v>72</v>
      </c>
      <c r="D355" s="82" t="s">
        <v>486</v>
      </c>
      <c r="E355" s="71">
        <v>1</v>
      </c>
      <c r="F355" s="71">
        <v>1.3</v>
      </c>
      <c r="G355" s="2">
        <v>2</v>
      </c>
      <c r="H355" s="2">
        <v>2</v>
      </c>
      <c r="I355" s="90">
        <f t="shared" si="12"/>
        <v>104000</v>
      </c>
    </row>
    <row r="356" spans="1:9" s="21" customFormat="1" ht="18" customHeight="1">
      <c r="A356" s="74" t="s">
        <v>755</v>
      </c>
      <c r="B356" s="91"/>
      <c r="C356" s="82" t="s">
        <v>70</v>
      </c>
      <c r="D356" s="82" t="s">
        <v>487</v>
      </c>
      <c r="E356" s="71">
        <v>1</v>
      </c>
      <c r="F356" s="71">
        <v>1.3</v>
      </c>
      <c r="G356" s="2">
        <v>2</v>
      </c>
      <c r="H356" s="2">
        <v>2</v>
      </c>
      <c r="I356" s="90">
        <f t="shared" si="12"/>
        <v>104000</v>
      </c>
    </row>
    <row r="357" spans="1:9" s="21" customFormat="1" ht="18" customHeight="1">
      <c r="A357" s="74" t="s">
        <v>755</v>
      </c>
      <c r="B357" s="91"/>
      <c r="C357" s="82" t="s">
        <v>70</v>
      </c>
      <c r="D357" s="82" t="s">
        <v>488</v>
      </c>
      <c r="E357" s="71">
        <v>1</v>
      </c>
      <c r="F357" s="71">
        <v>1.3</v>
      </c>
      <c r="G357" s="2">
        <v>2</v>
      </c>
      <c r="H357" s="2">
        <v>2</v>
      </c>
      <c r="I357" s="90">
        <f t="shared" si="12"/>
        <v>104000</v>
      </c>
    </row>
    <row r="358" spans="1:9" s="21" customFormat="1" ht="18" customHeight="1">
      <c r="A358" s="74" t="s">
        <v>755</v>
      </c>
      <c r="B358" s="91"/>
      <c r="C358" s="82" t="s">
        <v>70</v>
      </c>
      <c r="D358" s="82" t="s">
        <v>489</v>
      </c>
      <c r="E358" s="71">
        <v>1</v>
      </c>
      <c r="F358" s="71">
        <v>1.3</v>
      </c>
      <c r="G358" s="2">
        <v>2</v>
      </c>
      <c r="H358" s="2">
        <v>2</v>
      </c>
      <c r="I358" s="90">
        <f t="shared" si="12"/>
        <v>104000</v>
      </c>
    </row>
    <row r="359" spans="1:9" s="21" customFormat="1" ht="18" customHeight="1">
      <c r="A359" s="74" t="s">
        <v>755</v>
      </c>
      <c r="B359" s="91"/>
      <c r="C359" s="82" t="s">
        <v>70</v>
      </c>
      <c r="D359" s="82" t="s">
        <v>490</v>
      </c>
      <c r="E359" s="71">
        <v>1</v>
      </c>
      <c r="F359" s="71">
        <v>1.3</v>
      </c>
      <c r="G359" s="2">
        <v>2</v>
      </c>
      <c r="H359" s="2">
        <v>2</v>
      </c>
      <c r="I359" s="90">
        <f t="shared" si="12"/>
        <v>104000</v>
      </c>
    </row>
    <row r="360" spans="1:9" s="21" customFormat="1" ht="18" customHeight="1">
      <c r="A360" s="74" t="s">
        <v>755</v>
      </c>
      <c r="B360" s="91"/>
      <c r="C360" s="82" t="s">
        <v>70</v>
      </c>
      <c r="D360" s="82" t="s">
        <v>491</v>
      </c>
      <c r="E360" s="71">
        <v>1</v>
      </c>
      <c r="F360" s="71">
        <v>1.3</v>
      </c>
      <c r="G360" s="2">
        <v>2</v>
      </c>
      <c r="H360" s="2">
        <v>2</v>
      </c>
      <c r="I360" s="90">
        <f t="shared" si="12"/>
        <v>104000</v>
      </c>
    </row>
    <row r="361" spans="1:9" s="21" customFormat="1" ht="18" customHeight="1">
      <c r="A361" s="74" t="s">
        <v>755</v>
      </c>
      <c r="B361" s="91"/>
      <c r="C361" s="82" t="s">
        <v>73</v>
      </c>
      <c r="D361" s="82" t="s">
        <v>492</v>
      </c>
      <c r="E361" s="71">
        <v>1</v>
      </c>
      <c r="F361" s="71">
        <v>1.3</v>
      </c>
      <c r="G361" s="2">
        <v>2</v>
      </c>
      <c r="H361" s="2">
        <v>1</v>
      </c>
      <c r="I361" s="90">
        <f t="shared" si="12"/>
        <v>143000</v>
      </c>
    </row>
    <row r="362" spans="1:9" s="21" customFormat="1" ht="18" customHeight="1">
      <c r="A362" s="74" t="s">
        <v>755</v>
      </c>
      <c r="B362" s="2"/>
      <c r="C362" s="23" t="s">
        <v>563</v>
      </c>
      <c r="D362" s="82"/>
      <c r="E362" s="71">
        <v>1</v>
      </c>
      <c r="F362" s="71">
        <v>1.3</v>
      </c>
      <c r="G362" s="2">
        <v>2</v>
      </c>
      <c r="H362" s="2">
        <v>1</v>
      </c>
      <c r="I362" s="90">
        <f t="shared" si="12"/>
        <v>143000</v>
      </c>
    </row>
    <row r="363" spans="1:9" s="21" customFormat="1" ht="18" customHeight="1">
      <c r="A363" s="74" t="s">
        <v>755</v>
      </c>
      <c r="B363" s="91"/>
      <c r="C363" s="23" t="s">
        <v>551</v>
      </c>
      <c r="D363" s="82"/>
      <c r="E363" s="71">
        <v>1</v>
      </c>
      <c r="F363" s="71">
        <v>1.3</v>
      </c>
      <c r="G363" s="2">
        <v>2</v>
      </c>
      <c r="H363" s="2">
        <v>1</v>
      </c>
      <c r="I363" s="90">
        <f t="shared" si="12"/>
        <v>143000</v>
      </c>
    </row>
    <row r="364" spans="1:9" s="21" customFormat="1" ht="18" customHeight="1">
      <c r="A364" s="2">
        <v>3</v>
      </c>
      <c r="B364" s="224" t="s">
        <v>422</v>
      </c>
      <c r="C364" s="224"/>
      <c r="D364" s="224"/>
      <c r="E364" s="71">
        <v>1</v>
      </c>
      <c r="F364" s="71">
        <v>1.3</v>
      </c>
      <c r="G364" s="2">
        <v>1</v>
      </c>
      <c r="H364" s="2">
        <v>3</v>
      </c>
      <c r="I364" s="90">
        <f t="shared" si="12"/>
        <v>104000</v>
      </c>
    </row>
    <row r="365" spans="1:9" s="21" customFormat="1" ht="18" customHeight="1">
      <c r="A365" s="2">
        <v>4</v>
      </c>
      <c r="B365" s="224" t="s">
        <v>420</v>
      </c>
      <c r="C365" s="224"/>
      <c r="D365" s="224"/>
      <c r="E365" s="71">
        <v>1</v>
      </c>
      <c r="F365" s="71">
        <v>1.3</v>
      </c>
      <c r="G365" s="2">
        <v>2</v>
      </c>
      <c r="H365" s="2">
        <v>3</v>
      </c>
      <c r="I365" s="90">
        <f t="shared" si="12"/>
        <v>78000</v>
      </c>
    </row>
    <row r="366" spans="1:9" s="21" customFormat="1" ht="18" customHeight="1">
      <c r="A366" s="22" t="s">
        <v>319</v>
      </c>
      <c r="B366" s="232" t="s">
        <v>626</v>
      </c>
      <c r="C366" s="232"/>
      <c r="D366" s="93"/>
      <c r="E366" s="71">
        <v>1</v>
      </c>
      <c r="F366" s="71"/>
      <c r="G366" s="2"/>
      <c r="H366" s="2"/>
      <c r="I366" s="90"/>
    </row>
    <row r="367" spans="1:9" s="21" customFormat="1" ht="18" customHeight="1">
      <c r="A367" s="2">
        <v>1</v>
      </c>
      <c r="B367" s="23" t="s">
        <v>315</v>
      </c>
      <c r="C367" s="82" t="s">
        <v>423</v>
      </c>
      <c r="D367" s="82" t="s">
        <v>56</v>
      </c>
      <c r="E367" s="71">
        <v>1</v>
      </c>
      <c r="F367" s="71">
        <v>1.1</v>
      </c>
      <c r="G367" s="2" t="s">
        <v>136</v>
      </c>
      <c r="H367" s="2">
        <v>1</v>
      </c>
      <c r="I367" s="90">
        <f aca="true" t="shared" si="13" ref="I367:I375">F367*E367*VLOOKUP(G367,$F$4:$I$7,H367+1,0)</f>
        <v>49500.00000000001</v>
      </c>
    </row>
    <row r="368" spans="1:9" s="21" customFormat="1" ht="30">
      <c r="A368" s="2">
        <v>2</v>
      </c>
      <c r="B368" s="1" t="s">
        <v>316</v>
      </c>
      <c r="C368" s="82" t="s">
        <v>60</v>
      </c>
      <c r="D368" s="82" t="s">
        <v>57</v>
      </c>
      <c r="E368" s="71">
        <v>1</v>
      </c>
      <c r="F368" s="71">
        <v>1.1</v>
      </c>
      <c r="G368" s="2" t="s">
        <v>136</v>
      </c>
      <c r="H368" s="2">
        <v>2</v>
      </c>
      <c r="I368" s="90">
        <f t="shared" si="13"/>
        <v>38500</v>
      </c>
    </row>
    <row r="369" spans="1:9" s="21" customFormat="1" ht="15">
      <c r="A369" s="74" t="s">
        <v>755</v>
      </c>
      <c r="B369" s="224" t="s">
        <v>703</v>
      </c>
      <c r="C369" s="224"/>
      <c r="D369" s="224"/>
      <c r="E369" s="71">
        <v>1</v>
      </c>
      <c r="F369" s="71">
        <v>1.1</v>
      </c>
      <c r="G369" s="2" t="s">
        <v>136</v>
      </c>
      <c r="H369" s="2">
        <v>3</v>
      </c>
      <c r="I369" s="90">
        <f t="shared" si="13"/>
        <v>33000</v>
      </c>
    </row>
    <row r="370" spans="1:9" s="21" customFormat="1" ht="30">
      <c r="A370" s="2">
        <v>3</v>
      </c>
      <c r="B370" s="23" t="s">
        <v>315</v>
      </c>
      <c r="C370" s="82" t="s">
        <v>61</v>
      </c>
      <c r="D370" s="93"/>
      <c r="E370" s="71">
        <v>1</v>
      </c>
      <c r="F370" s="71">
        <v>1.1</v>
      </c>
      <c r="G370" s="2" t="s">
        <v>136</v>
      </c>
      <c r="H370" s="2">
        <v>2</v>
      </c>
      <c r="I370" s="90">
        <f t="shared" si="13"/>
        <v>38500</v>
      </c>
    </row>
    <row r="371" spans="1:9" s="21" customFormat="1" ht="18" customHeight="1">
      <c r="A371" s="2">
        <v>4</v>
      </c>
      <c r="B371" s="23" t="s">
        <v>315</v>
      </c>
      <c r="C371" s="82" t="s">
        <v>62</v>
      </c>
      <c r="D371" s="82" t="s">
        <v>58</v>
      </c>
      <c r="E371" s="71">
        <v>1</v>
      </c>
      <c r="F371" s="71">
        <v>1.1</v>
      </c>
      <c r="G371" s="2" t="s">
        <v>136</v>
      </c>
      <c r="H371" s="2">
        <v>2</v>
      </c>
      <c r="I371" s="90">
        <f t="shared" si="13"/>
        <v>38500</v>
      </c>
    </row>
    <row r="372" spans="1:9" s="21" customFormat="1" ht="18" customHeight="1">
      <c r="A372" s="2">
        <v>5</v>
      </c>
      <c r="B372" s="1" t="s">
        <v>317</v>
      </c>
      <c r="C372" s="82" t="s">
        <v>518</v>
      </c>
      <c r="D372" s="82" t="s">
        <v>475</v>
      </c>
      <c r="E372" s="71">
        <v>1</v>
      </c>
      <c r="F372" s="71">
        <v>1.1</v>
      </c>
      <c r="G372" s="2" t="s">
        <v>137</v>
      </c>
      <c r="H372" s="2">
        <v>2</v>
      </c>
      <c r="I372" s="90">
        <f t="shared" si="13"/>
        <v>33000</v>
      </c>
    </row>
    <row r="373" spans="1:9" s="21" customFormat="1" ht="18" customHeight="1">
      <c r="A373" s="2">
        <v>6</v>
      </c>
      <c r="B373" s="1" t="s">
        <v>610</v>
      </c>
      <c r="C373" s="82" t="s">
        <v>476</v>
      </c>
      <c r="D373" s="82" t="s">
        <v>59</v>
      </c>
      <c r="E373" s="71">
        <v>1</v>
      </c>
      <c r="F373" s="71">
        <v>1.1</v>
      </c>
      <c r="G373" s="2" t="s">
        <v>137</v>
      </c>
      <c r="H373" s="2">
        <v>1</v>
      </c>
      <c r="I373" s="90">
        <f t="shared" si="13"/>
        <v>38500</v>
      </c>
    </row>
    <row r="374" spans="1:9" s="21" customFormat="1" ht="18" customHeight="1">
      <c r="A374" s="2">
        <v>7</v>
      </c>
      <c r="B374" s="1" t="s">
        <v>317</v>
      </c>
      <c r="C374" s="82" t="s">
        <v>63</v>
      </c>
      <c r="D374" s="93"/>
      <c r="E374" s="71">
        <v>1</v>
      </c>
      <c r="F374" s="71">
        <v>1.1</v>
      </c>
      <c r="G374" s="2" t="s">
        <v>137</v>
      </c>
      <c r="H374" s="2">
        <v>2</v>
      </c>
      <c r="I374" s="90">
        <f t="shared" si="13"/>
        <v>33000</v>
      </c>
    </row>
    <row r="375" spans="1:9" s="21" customFormat="1" ht="18" customHeight="1">
      <c r="A375" s="106">
        <v>8</v>
      </c>
      <c r="B375" s="231" t="s">
        <v>419</v>
      </c>
      <c r="C375" s="231"/>
      <c r="D375" s="231"/>
      <c r="E375" s="105">
        <v>1</v>
      </c>
      <c r="F375" s="105">
        <v>1.1</v>
      </c>
      <c r="G375" s="106" t="s">
        <v>137</v>
      </c>
      <c r="H375" s="106">
        <v>3</v>
      </c>
      <c r="I375" s="107">
        <f t="shared" si="13"/>
        <v>27500.000000000004</v>
      </c>
    </row>
    <row r="376" ht="15" customHeight="1"/>
    <row r="377" spans="1:9" s="4" customFormat="1" ht="15">
      <c r="A377" s="138" t="s">
        <v>634</v>
      </c>
      <c r="B377" s="63" t="s">
        <v>867</v>
      </c>
      <c r="C377" s="35"/>
      <c r="D377" s="35"/>
      <c r="E377" s="139"/>
      <c r="F377" s="35"/>
      <c r="G377" s="140"/>
      <c r="H377" s="35"/>
      <c r="I377" s="35"/>
    </row>
    <row r="378" spans="1:9" s="172" customFormat="1" ht="18" customHeight="1">
      <c r="A378" s="171"/>
      <c r="B378" s="72" t="s">
        <v>865</v>
      </c>
      <c r="E378" s="171"/>
      <c r="F378" s="171"/>
      <c r="G378" s="173"/>
      <c r="H378" s="174"/>
      <c r="I378" s="174"/>
    </row>
    <row r="379" spans="1:9" s="172" customFormat="1" ht="18" customHeight="1">
      <c r="A379" s="171"/>
      <c r="B379" s="73" t="s">
        <v>866</v>
      </c>
      <c r="E379" s="171"/>
      <c r="F379" s="171"/>
      <c r="G379" s="173"/>
      <c r="H379" s="174"/>
      <c r="I379" s="174"/>
    </row>
    <row r="380" spans="1:9" s="172" customFormat="1" ht="18" customHeight="1">
      <c r="A380" s="171"/>
      <c r="B380" s="35" t="s">
        <v>868</v>
      </c>
      <c r="E380" s="171"/>
      <c r="F380" s="171"/>
      <c r="G380" s="173"/>
      <c r="H380" s="174"/>
      <c r="I380" s="174"/>
    </row>
    <row r="381" ht="15.75">
      <c r="B381" s="25"/>
    </row>
  </sheetData>
  <sheetProtection formatCells="0" formatColumns="0" formatRows="0" insertColumns="0" insertRows="0" insertHyperlinks="0" deleteColumns="0" deleteRows="0" sort="0" autoFilter="0" pivotTables="0"/>
  <mergeCells count="43">
    <mergeCell ref="B375:D375"/>
    <mergeCell ref="B250:D250"/>
    <mergeCell ref="B251:D251"/>
    <mergeCell ref="B366:C366"/>
    <mergeCell ref="B364:D364"/>
    <mergeCell ref="B365:D365"/>
    <mergeCell ref="B340:D340"/>
    <mergeCell ref="B339:D339"/>
    <mergeCell ref="B323:D323"/>
    <mergeCell ref="B324:D324"/>
    <mergeCell ref="B174:D174"/>
    <mergeCell ref="B369:D369"/>
    <mergeCell ref="B175:D175"/>
    <mergeCell ref="B274:D274"/>
    <mergeCell ref="B275:D275"/>
    <mergeCell ref="C214:D214"/>
    <mergeCell ref="B221:D221"/>
    <mergeCell ref="B222:D222"/>
    <mergeCell ref="F1:I1"/>
    <mergeCell ref="F2:F3"/>
    <mergeCell ref="G2:I2"/>
    <mergeCell ref="B4:D4"/>
    <mergeCell ref="B2:D2"/>
    <mergeCell ref="B3:D3"/>
    <mergeCell ref="B139:D139"/>
    <mergeCell ref="B114:D114"/>
    <mergeCell ref="B115:D115"/>
    <mergeCell ref="A9:A10"/>
    <mergeCell ref="B9:B10"/>
    <mergeCell ref="C9:D9"/>
    <mergeCell ref="B65:D65"/>
    <mergeCell ref="B38:D38"/>
    <mergeCell ref="B37:D37"/>
    <mergeCell ref="B138:D138"/>
    <mergeCell ref="B5:D5"/>
    <mergeCell ref="H9:H10"/>
    <mergeCell ref="I9:I10"/>
    <mergeCell ref="B66:D66"/>
    <mergeCell ref="G9:G10"/>
    <mergeCell ref="F9:F10"/>
    <mergeCell ref="E9:E10"/>
    <mergeCell ref="B35:C35"/>
    <mergeCell ref="B36:C36"/>
  </mergeCells>
  <printOptions horizontalCentered="1"/>
  <pageMargins left="0.5" right="0.5" top="0.7" bottom="0.7" header="0.65" footer="0.5"/>
  <pageSetup horizontalDpi="600" verticalDpi="600" orientation="landscape" paperSize="9" r:id="rId1"/>
  <headerFooter alignWithMargins="0">
    <oddFooter>&amp;CPhụ lục 7.3 (Vạn Ninh 2015)&amp;RPage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KH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 THI HIEN</dc:creator>
  <cp:keywords/>
  <dc:description/>
  <cp:lastModifiedBy>Admin</cp:lastModifiedBy>
  <cp:lastPrinted>2015-01-08T05:09:12Z</cp:lastPrinted>
  <dcterms:created xsi:type="dcterms:W3CDTF">2006-12-23T01:50:39Z</dcterms:created>
  <dcterms:modified xsi:type="dcterms:W3CDTF">2020-04-22T04:07:12Z</dcterms:modified>
  <cp:category/>
  <cp:version/>
  <cp:contentType/>
  <cp:contentStatus/>
</cp:coreProperties>
</file>