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020" tabRatio="563" activeTab="1"/>
  </bookViews>
  <sheets>
    <sheet name="BIEU VON TW" sheetId="1" r:id="rId1"/>
    <sheet name="BIEU VON HUYEN" sheetId="2" r:id="rId2"/>
  </sheets>
  <definedNames>
    <definedName name="_xlnm.Print_Titles" localSheetId="1">'BIEU VON HUYEN'!$6:$8</definedName>
    <definedName name="_xlnm.Print_Titles" localSheetId="0">'BIEU VON TW'!$6:$8</definedName>
  </definedNames>
  <calcPr fullCalcOnLoad="1"/>
</workbook>
</file>

<file path=xl/sharedStrings.xml><?xml version="1.0" encoding="utf-8"?>
<sst xmlns="http://schemas.openxmlformats.org/spreadsheetml/2006/main" count="435" uniqueCount="331">
  <si>
    <t>Số TT</t>
  </si>
  <si>
    <t>Hạng mục</t>
  </si>
  <si>
    <t>Diện tích quy hoạch (ha)</t>
  </si>
  <si>
    <t>Diện tích hiện trạng (ha)</t>
  </si>
  <si>
    <t>Tăng thêm</t>
  </si>
  <si>
    <t>Địa điểm (đến cấp xã)</t>
  </si>
  <si>
    <t>Diện tích (ha)</t>
  </si>
  <si>
    <t>Sử dụng từ các loại đất</t>
  </si>
  <si>
    <t>Đất lúa</t>
  </si>
  <si>
    <t>Đất trồng cây lâu năm</t>
  </si>
  <si>
    <t>Đất nuôi trồng thủy sản</t>
  </si>
  <si>
    <t>Đất rừng sản xuất</t>
  </si>
  <si>
    <t>Đất  nông nghiệp khác</t>
  </si>
  <si>
    <t>Đất ở tại đô thị</t>
  </si>
  <si>
    <t xml:space="preserve">Đất ở tại nông thôn </t>
  </si>
  <si>
    <t>Đất trụ sở cơ quan</t>
  </si>
  <si>
    <t>Đất sản xuất kinh doanh</t>
  </si>
  <si>
    <t>Đất nghĩa trang, nghĩa địa</t>
  </si>
  <si>
    <t>Đất cơ sở TDTT</t>
  </si>
  <si>
    <t>Đất giáo dục</t>
  </si>
  <si>
    <t>Đất y tế</t>
  </si>
  <si>
    <t>Đất phi nông nghiệp khác</t>
  </si>
  <si>
    <t>(1)</t>
  </si>
  <si>
    <t>(2)</t>
  </si>
  <si>
    <t>(3)=(4)+(5)</t>
  </si>
  <si>
    <t>(4)</t>
  </si>
  <si>
    <t>(5)=(6)+(7)+…(19)</t>
  </si>
  <si>
    <t>(6)</t>
  </si>
  <si>
    <t>(7)</t>
  </si>
  <si>
    <t>(8)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</si>
  <si>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</si>
  <si>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</si>
  <si>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</si>
  <si>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</si>
  <si>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</si>
  <si>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</si>
  <si>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</si>
  <si>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</si>
  <si>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</si>
  <si>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</si>
  <si>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</si>
  <si>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</si>
  <si>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</si>
  <si>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t>
  </si>
  <si>
    <t>Huyện Hồng Ngự</t>
  </si>
  <si>
    <t>Thường Thới Hậu A</t>
  </si>
  <si>
    <t>Thường Phước 1</t>
  </si>
  <si>
    <t>VỐN DO TRUNG ƯƠNG ĐẦU TƯ</t>
  </si>
  <si>
    <t>Ghi chú</t>
  </si>
  <si>
    <t>Phú Thuận B</t>
  </si>
  <si>
    <t>Đơn vị tính: ha</t>
  </si>
  <si>
    <t>VỐN DO HUYỆN ĐẦU TƯ</t>
  </si>
  <si>
    <t>Điều chỉnh vị trí Bến khách ngang sông Mương Lớn thuộc Dự án cầu cái Vừng và bến khách ngang sông Mương Lớn (vốn BOT)</t>
  </si>
  <si>
    <t>Cụm dân cư Giồng Bàn</t>
  </si>
  <si>
    <t>Cầu ngã ba kênh Cầu Tiểu</t>
  </si>
  <si>
    <t xml:space="preserve"> DANH MỤC CÔNG TRÌNH, DỰ ÁN THU HỒI ĐẤT TRONG NĂM 2018 </t>
  </si>
  <si>
    <t>Long Khánh B</t>
  </si>
  <si>
    <t>Cầu Bình Tân Nhơn</t>
  </si>
  <si>
    <t>Mở rộng Trường Tiểu học Thường Phước 1A</t>
  </si>
  <si>
    <t>Đường ra Bãi tắm</t>
  </si>
  <si>
    <t>Khu du lịch sinh thái kết hợp bãi tắm cồn Long Khánh A</t>
  </si>
  <si>
    <t>Đường nước ấp Long Thạnh A</t>
  </si>
  <si>
    <t>Trung tâm học tập cộng đồng Long Khánh B</t>
  </si>
  <si>
    <t>Đường tắt Út Tâm xã Long Khánh B (giai đoạn 2)</t>
  </si>
  <si>
    <t>Đường nội đồng Cẩm Săng đến kênh Mương Lớn</t>
  </si>
  <si>
    <t>Đường tắt sân bóng đến đường tắt Út Tâm</t>
  </si>
  <si>
    <t>Đường Tám Đào đến kênh Mương Lớn</t>
  </si>
  <si>
    <t>Long Khánh A</t>
  </si>
  <si>
    <t>Thông báo kết luận số 105/TB-KL ngày 22/8/2017 của Văn phòng HDND và UBND huyện</t>
  </si>
  <si>
    <t>II</t>
  </si>
  <si>
    <t>III</t>
  </si>
  <si>
    <t>Huyện Lai Vung</t>
  </si>
  <si>
    <t>Trường Mầm non Tân Hoà 1</t>
  </si>
  <si>
    <t>Tân Hòa</t>
  </si>
  <si>
    <t>thị trấn Lai Vung</t>
  </si>
  <si>
    <t xml:space="preserve">Khu trung tâm văn hóa thể thao huyện Lai Vung </t>
  </si>
  <si>
    <t>Tân Phú Đông</t>
  </si>
  <si>
    <t>Mở rộng đường Nguyễn Sinh Sắc</t>
  </si>
  <si>
    <t>Thành phố Sa Đéc</t>
  </si>
  <si>
    <t>Trường THCS Tân Phú Đông</t>
  </si>
  <si>
    <t>IV</t>
  </si>
  <si>
    <t>Huyện Lấp Vò</t>
  </si>
  <si>
    <t>Ngã tư giao nhau QL54-Tuyến dân cư 26/3B, hạng mục: Bồi thường, bồn hoa, vỉa hè</t>
  </si>
  <si>
    <t>Đường Nguyễn Minh Hồng, hạng mục: Đấu nối đoạn còn lại vào Đường ĐT 852B</t>
  </si>
  <si>
    <t>Dự án Tuyến dân cư số 01 xã Vĩnh Thạnh</t>
  </si>
  <si>
    <t>Dự án Tuyến dân cư đấu nối từ CDC An Thuận ra ĐT 848</t>
  </si>
  <si>
    <t>Dự án Cầu Long Hưng</t>
  </si>
  <si>
    <t>Tân Khánh Trung</t>
  </si>
  <si>
    <t>Bình Thành</t>
  </si>
  <si>
    <t>Bình Thạnh Trung</t>
  </si>
  <si>
    <t>Vĩnh Thạnh</t>
  </si>
  <si>
    <t>Mỹ An Hưng B</t>
  </si>
  <si>
    <t>Long Hưng B</t>
  </si>
  <si>
    <t>Định An</t>
  </si>
  <si>
    <t>V</t>
  </si>
  <si>
    <t>Huyện Châu Thành</t>
  </si>
  <si>
    <t>Trung tâm văn hóa thể thao huyện (mở rộng)</t>
  </si>
  <si>
    <t>Trụ sở UBND xã, Công an, Quân sự, trung tâm học tập cộng đồng</t>
  </si>
  <si>
    <t>Đường Nguyễn Huệ (nối dài)</t>
  </si>
  <si>
    <t>Đường vào khu di tích Đình Phú Hựu (đoạn từ đường số 2 cụm công nghiệp đến bờ sông Sa Đéc - Lấp Vò)</t>
  </si>
  <si>
    <t>Đường dân sinh (đoạn từ bệnh viện đa khoa huyện - QL.80)</t>
  </si>
  <si>
    <t>Nhà văn hóa liên ấp Tân Lợi - Tân Lập</t>
  </si>
  <si>
    <t>Nhà văn hóa ấp Phú Bình</t>
  </si>
  <si>
    <t>An Nhơn</t>
  </si>
  <si>
    <t>Phú Long</t>
  </si>
  <si>
    <t>TT. Cái Tàu Hạ</t>
  </si>
  <si>
    <t>TT. Cái Tàu Hạ- An Nhơn</t>
  </si>
  <si>
    <t>Tân Phú Trung</t>
  </si>
  <si>
    <t>Tân Phú</t>
  </si>
  <si>
    <t>Quyết định số 703/QĐ-UBND ngày 31/8/2017 của UBND huyện về việc phê duyệt chủ trương đầu tư</t>
  </si>
  <si>
    <t>Quyết định số 625/QĐ-UBND ngày 16/8/2017 của UBND huyện về việc phê duyệt báo cáo kinh tế - kỹ thuật</t>
  </si>
  <si>
    <t>Trụ sở Tòa án huyện Châu Thành</t>
  </si>
  <si>
    <t>TT Cái Tàu Hạ - An Nhơn</t>
  </si>
  <si>
    <t>Đường dẫn vào cầu Sông Dưa</t>
  </si>
  <si>
    <t>Tân Nhuận Đông</t>
  </si>
  <si>
    <t>Đường Sông Tiền</t>
  </si>
  <si>
    <t>An Nhơn-An Hiệp</t>
  </si>
  <si>
    <t>Phường 3</t>
  </si>
  <si>
    <t>Phường 11</t>
  </si>
  <si>
    <t>Huyện Cao Lãnh</t>
  </si>
  <si>
    <t>Trường Trung học cơ sở Ba Sao</t>
  </si>
  <si>
    <t>Ba Sao</t>
  </si>
  <si>
    <t>phường Mỹ Phú</t>
  </si>
  <si>
    <t>Thành phố Cao lãnh</t>
  </si>
  <si>
    <t>VI</t>
  </si>
  <si>
    <t>Huyện Tam Nông</t>
  </si>
  <si>
    <t>Đường An Hòa - Hòa Bình (đoạn từ UBND xã Phú Thành B đến đường ĐT 843)</t>
  </si>
  <si>
    <t>Phú Thành B, Phú Hiệp</t>
  </si>
  <si>
    <t>Cầu Bệnh Viện</t>
  </si>
  <si>
    <t>Thị trấn Tràm Chim</t>
  </si>
  <si>
    <t>VII</t>
  </si>
  <si>
    <t>Huyện Tân Hồng</t>
  </si>
  <si>
    <t>Đường Giồng Thị Đam</t>
  </si>
  <si>
    <t>Thị trấn Sa Rài</t>
  </si>
  <si>
    <t>Mở rộng Trường Mầm non Sơn ca (điểm chính)</t>
  </si>
  <si>
    <t>Bình Phú</t>
  </si>
  <si>
    <t>QĐ số 344/QĐ-UBND.XDCB ngày 27/10/2016 của huyện phê duyệt chủ trương đầu tư</t>
  </si>
  <si>
    <t>Mở rộng Trường Mầm non Sơn ca (điểm Gò Rượu )</t>
  </si>
  <si>
    <t>Mở rộng Trường Tiểu học Cả Găng</t>
  </si>
  <si>
    <t>QĐ số 339/QĐ-UBND.XDCB ngày 27/10/2016 của huyện phê duyệt chủ trương đầu tư</t>
  </si>
  <si>
    <t>Mở rộng Trường Tiểu học Bình Phú 1</t>
  </si>
  <si>
    <t>QĐ số 66/QĐ-UBND.XDCB ngày 31/5/2017 của huyện phê duyệt báo cáo kinh tê- kỹ thuật</t>
  </si>
  <si>
    <t xml:space="preserve">Mở rộng khu hành chính huyện </t>
  </si>
  <si>
    <t>Thông báo số 12/TB-VP ngày 09/02/2017 của UBND huyện</t>
  </si>
  <si>
    <t>VIII</t>
  </si>
  <si>
    <t>Cầu vàm Trà Bông</t>
  </si>
  <si>
    <t>Nhị Mỹ</t>
  </si>
  <si>
    <t>IX</t>
  </si>
  <si>
    <t>Tịnh Thới</t>
  </si>
  <si>
    <t>Đường Hai Bà Trưng</t>
  </si>
  <si>
    <t>Cầu bắc qua đình Thông Bình</t>
  </si>
  <si>
    <t>Thông Bình</t>
  </si>
  <si>
    <t>Giải tỏa bến kênh Tàu Quay</t>
  </si>
  <si>
    <t>Trường Mẫu giáo Tân Hộ Cơ (điểm đuôi tôm)</t>
  </si>
  <si>
    <t>Tân Hộ Cơ</t>
  </si>
  <si>
    <t>Cầu Vàm Thông Lưu</t>
  </si>
  <si>
    <t>TT.Mỹ Thọ-Mỹ Xương</t>
  </si>
  <si>
    <t>Cầu Ngã Bảy</t>
  </si>
  <si>
    <t>Mỹ Hiệp</t>
  </si>
  <si>
    <t>Cầu Đường Thét</t>
  </si>
  <si>
    <t>Ba Sao-HCL&amp;Mỹ Quý-HTM</t>
  </si>
  <si>
    <t>Trụ sở làm việc UBND xã Bình Hàng Tây</t>
  </si>
  <si>
    <t>Bình Hàng Tây</t>
  </si>
  <si>
    <t>Quy hoạch xây dựng điểm dân cư ấp 5, xã Gáo Giồng</t>
  </si>
  <si>
    <t>xã Gáo Giồng</t>
  </si>
  <si>
    <t>Quy hoạch nghĩa trang xã Gáo Giồng</t>
  </si>
  <si>
    <t>Quy hoạch nghĩa trang xã Tân Nghĩa</t>
  </si>
  <si>
    <t>xã Tân Nghĩa</t>
  </si>
  <si>
    <t>Quy hoạch nghĩa trang xã Mỹ Thọ</t>
  </si>
  <si>
    <t>xã Mỹ Thọ</t>
  </si>
  <si>
    <t>Quy hoạch nghĩa trang xã Mỹ Long</t>
  </si>
  <si>
    <t>xã Mỹ Long</t>
  </si>
  <si>
    <t>Trụ sở Công an - Quân sự xã Mỹ Hiệp</t>
  </si>
  <si>
    <t>Cầu Cái Bèo ấp 2, Tân Hội Trung</t>
  </si>
  <si>
    <t>Tân Hội Trung</t>
  </si>
  <si>
    <t>Cầu Cái Bèo (Vàm kênh Thầy Nhượng)</t>
  </si>
  <si>
    <t>Mỹ Hội, Bình Hàng Trung</t>
  </si>
  <si>
    <t>Cụm dân cư ấp 4, xã Phương Trà</t>
  </si>
  <si>
    <t>Phương Trà</t>
  </si>
  <si>
    <t>Cụm dân cư ấp 2, xã Mỹ Long</t>
  </si>
  <si>
    <t>Mỹ Long</t>
  </si>
  <si>
    <t>Tuyến dân cư số 3 (dọc theo ĐT 850)</t>
  </si>
  <si>
    <t>Cụm dân cư Mỹ Tây, thị trấn Mỹ Thọ</t>
  </si>
  <si>
    <t>TT. Mỹ Thọ</t>
  </si>
  <si>
    <t>Đường bờ Đông kênh Kháng Chiến (đoạn từ kênh Đồng Tiến và kết thúc tại đường An Hoà - Hoà Bình)</t>
  </si>
  <si>
    <t>Phú Thành A, Phú Thành B</t>
  </si>
  <si>
    <t>Trung tâm Văn hoá - Học tập cộng đồng xã Phú Thọ</t>
  </si>
  <si>
    <t>Phú Thọ</t>
  </si>
  <si>
    <t>Trường Tiểu học Thạnh Lợi 2 - Điểm chính</t>
  </si>
  <si>
    <t>xã Thạnh Lợi</t>
  </si>
  <si>
    <t>Nạo vét tạo nguồn kết hợp đắp bờ bao bờ đông kênh Thanh Mỹ - Mỹ An (kênh Nhì - cầu BOT)</t>
  </si>
  <si>
    <t>xã Thanh Mỹ</t>
  </si>
  <si>
    <t>X</t>
  </si>
  <si>
    <t>Huyện Tháp Mười</t>
  </si>
  <si>
    <t>Mở rộng đường Nguyễn Văn Trỗi</t>
  </si>
  <si>
    <t>Phường 2</t>
  </si>
  <si>
    <t>Đường từ cống kênh Ranh đến đất Ông Hậu</t>
  </si>
  <si>
    <t>Đường bờ Bắc Sông Tiên đoạn từ giáp Phường 6 đến cầu chùa Hội Khánh</t>
  </si>
  <si>
    <t>Đường giáp Phường 6 - nhà Chín Bự (cầu rạch Cá Chốt)</t>
  </si>
  <si>
    <t>Đường từ cầu Mười Y - ngọn Ngã Quát</t>
  </si>
  <si>
    <t>Đường từ cầu Nhạc Thình đến cầu Long Hồi</t>
  </si>
  <si>
    <t xml:space="preserve">Đường từ bến đò qua Phường 3 - chùa Hội Khánh </t>
  </si>
  <si>
    <t>Hai tuyến đường, cống thoát nước cặp hông đền thờ ông bà Đỗ Công Tường (đường số 4, đường số 7 đoạn từ đường Lê Lợi đến đường Đống Đa)</t>
  </si>
  <si>
    <t>Đường Võ Văn Tần (đoạn từ đường Nguyễn Huệ đến đường Hùng Vương)</t>
  </si>
  <si>
    <t>Chỉnh trang hẻm sau đường Nguyễn Văn Trỗi</t>
  </si>
  <si>
    <t>Đường tổ 38, khóm 4 (rạch Ba Khía)</t>
  </si>
  <si>
    <t>Mở đường cặp sau Trường lái kết nối xã An Bình</t>
  </si>
  <si>
    <t>Đường cặp sông Quãng Khánh (đoạn từ cống Bảy Bòn đến cầu Quãng Khánh)</t>
  </si>
  <si>
    <t>Vỉa hè, cống thoát nước đường Lê Duẩn</t>
  </si>
  <si>
    <t>San lấp kênh Cũ và lắp đặt cống thoát nước (đoạn từ QL30 đến Ban nhân dân tự quản khóm 4)</t>
  </si>
  <si>
    <t>Đường Tổ 28, khóm 4</t>
  </si>
  <si>
    <t>Đường Ông Hổ</t>
  </si>
  <si>
    <t>Trung tâm học tập cộng đồng xã Mỹ Ngãi</t>
  </si>
  <si>
    <t>phường 2</t>
  </si>
  <si>
    <t>phường 4</t>
  </si>
  <si>
    <t>phường 11</t>
  </si>
  <si>
    <t>Mỹ Tân</t>
  </si>
  <si>
    <t>Mỹ Ngãi</t>
  </si>
  <si>
    <t>Mở rộng quốc lộ 30</t>
  </si>
  <si>
    <t>huyện Cao lãnh, TPCL</t>
  </si>
  <si>
    <t>Nghĩa trang huyện Cao Lãnh</t>
  </si>
  <si>
    <t>TT Mỹ Thọ</t>
  </si>
  <si>
    <t>Đường Vành Đai Mỹ Tây nối dài</t>
  </si>
  <si>
    <t>Cầu BOT Đốc Binh Kiều</t>
  </si>
  <si>
    <t>Đốc Binh Kiều</t>
  </si>
  <si>
    <t>Cầu BOT Phú Điền</t>
  </si>
  <si>
    <t>Phú Điền</t>
  </si>
  <si>
    <t>Cầu BOT chợ Trường Xuân</t>
  </si>
  <si>
    <t>Trường Xuân</t>
  </si>
  <si>
    <t>Đường tránh sạt lở xã Tịnh Thới</t>
  </si>
  <si>
    <t>Nâng cấp Lia 2</t>
  </si>
  <si>
    <t xml:space="preserve"> Phường 3</t>
  </si>
  <si>
    <t xml:space="preserve">Tổng </t>
  </si>
  <si>
    <t>Tổng</t>
  </si>
  <si>
    <t>Trụ sở Ban Quân sự xã</t>
  </si>
  <si>
    <t>Trụ  sở Ban nhân dân ấp 1</t>
  </si>
  <si>
    <t>Thành phố Cao Lãnh</t>
  </si>
  <si>
    <t>XI</t>
  </si>
  <si>
    <t>Huyện Thanh Bình</t>
  </si>
  <si>
    <t>thị trấn Thanh Bình</t>
  </si>
  <si>
    <t>Tân Quới</t>
  </si>
  <si>
    <t>Bến phà An Long - Tân Quới</t>
  </si>
  <si>
    <t>Xây dựng mới Trường Tiểu Học Tân Huề 2</t>
  </si>
  <si>
    <t>Tân Huề</t>
  </si>
  <si>
    <t>Tân Thuận Tây</t>
  </si>
  <si>
    <t>Đường từ Hai Tính đến Anh Duy</t>
  </si>
  <si>
    <t>Tân Thuận Đông</t>
  </si>
  <si>
    <t>Nghị quyết số 07/NQ-HĐND ngày 19/7/2017 của HĐND TPCL về danh mục đầu tư công trình năm 2018</t>
  </si>
  <si>
    <t>Tân Thuận Tây, xã Hòa An</t>
  </si>
  <si>
    <t>QĐ số 8629/QĐ-UBND.HC ngày 15/12/2016 của UBND huyện phê duyệt kế hoạch vốn</t>
  </si>
  <si>
    <t>Kế hoạch số 66/KH- UBND ngày 14/4/2017 của UBND huyện xây dựng trường chuẩn quốc gia</t>
  </si>
  <si>
    <t>Quyết định số 378/QĐ-UBND ngày 29/5/2017 của UBND huyện phê duyệt kế hoạch vốn trung hạn</t>
  </si>
  <si>
    <t>QĐ số 206/QĐ-UBND.XDCB ngày 06/9/2017 của huyện phê duyệt chủ trương đầu tư</t>
  </si>
  <si>
    <t>Thông báo số 67/TB-VPHĐND&amp;UBND ngày 28/9//2017 của UBND huyện</t>
  </si>
  <si>
    <t>Kế hoạch số 201/KH- UBND ngày 03/10/2017 của UBND huyện giải phóng mặt bằng bến kênh Tàu quay</t>
  </si>
  <si>
    <t xml:space="preserve">Tờ trình số 64/TTr-UBND ngày 29/7/2017 của UBND huyện đề xuất chủ trương đầu tư </t>
  </si>
  <si>
    <t>Công văn số 186/UBND-ĐTXD ngày 06/6/2017 của UBND tỉnh.</t>
  </si>
  <si>
    <t>Công văn số 973/UBND-HC ngày 18/9/2017 của Ủy ban nhân dân huyện Hồng Ngự</t>
  </si>
  <si>
    <t>Có trong Nghị quyết số 71/2016/NQ-HĐND ngày 08/12/2016 của Hội đồng nhân dân tỉnh: Mở rộng đường Nguyễn Hữu Kiến  (đoạn từ chợ Sáu Quốc - đến Chợ Tân Thuận) nay điều chỉnh thành Công trình nối dài đường Nguyễn Hữu Kiến  (đoạn từ cầu Sáu Quốc - đến Chợ Tân Thuận) và bổ sung địa điểm xã Hòa An</t>
  </si>
  <si>
    <t xml:space="preserve">Công trình nối dài đường Nguyễn Hữu Kiến (đoạn từ cầu Sáu Quốc - đến Chợ Tân Thuận) </t>
  </si>
  <si>
    <t>Có trong Nghị quyết số 71/2016/NQ-HĐND ngày 08/12/2016 của Hội đồng nhân dân tỉnh: đang xác lập các thủ tục để thu hồi đất theo quy định</t>
  </si>
  <si>
    <t>QĐ số 541/QĐ-UBND ngày 26/10/2016 của huyện phê duyệt báo cáo kinh tế - kỹ thuật</t>
  </si>
  <si>
    <t>Công văn số 973/UBND-HC ngày 18/9/2017 của Ủy ban nhân dân huyện 
Hồng Ngự</t>
  </si>
  <si>
    <t>Công văn số 973/UBND-HC ngày 18/9/2017 của Ủy ban nhân dân huyện
 Hồng Ngự</t>
  </si>
  <si>
    <t>Có trong Nghị quyết số 71/2016/NQ-HĐND ngày 08/12/2016 của Hội đồng nhân dân tỉnh: tăng thêm diện tích thu hồi đất do điều chỉnh quy hoạch</t>
  </si>
  <si>
    <t>Trạm biến áp 220kV khu công  nghiệp Sa Đéc và đường dây đấu nối</t>
  </si>
  <si>
    <t>Thông báo số 65/TB-UBND ngày 08/10/2014 UBND TPSĐ về việc bồi thường mặt bằng phục vụ trạm biến áp</t>
  </si>
  <si>
    <t>Khu xử lý nước thải trạm Phú Thành thuộc dự án xử lý chất thải, nước thải cải thiện môi trường làng nghề sản xuất bột chăn nuôi xã Tân Phú Đông</t>
  </si>
  <si>
    <t>Trường Tiểu học Tân Khánh Trung 2</t>
  </si>
  <si>
    <t>Mở rộng Trường Tiểu học Bình Thành 3</t>
  </si>
  <si>
    <t>Đường bến đò Thới Thuận</t>
  </si>
  <si>
    <t>Đường giao thông nối từ khu TĐC cầu cao Lãnh - Vàm Cống ra Quốc lộ 54</t>
  </si>
  <si>
    <t>Nhà văn hóa liên ấp Tân An - Tân Bình</t>
  </si>
  <si>
    <t>Có trong Công văn 123/HĐND-KTNS ngày 22/5/2017 của HĐND tỉnh: tăng thêm diện tích thu hồi đất do điều chỉnh quy hoạch</t>
  </si>
  <si>
    <t xml:space="preserve">Trường Trung học cơ sở Kim Hồng </t>
  </si>
  <si>
    <t xml:space="preserve">Dự án đường Nguyễn Trãi (nối dài) nay điều chỉnh thành đường vào Trụ sở UBND Phường 3 </t>
  </si>
  <si>
    <t>Đường Nguyễn Chí Thanh (đoạn từ QL30 -Cầu xã Mỹ ngãi)</t>
  </si>
  <si>
    <t>Có trong Nghị quyết số 71/2016/NQ-HĐND ngày 08/12/2016 của Hội đồng nhân dân tỉnh: do điều chỉnh địa điểm từ xã Mỹ Ngãi thành Phường 11</t>
  </si>
  <si>
    <t>Có trong Nghị quyết số 71/2016/NQ-HĐND ngày 08/12/2016 của Hội đồng nhân dân tỉnh: bổ sung địa điểm Phường 11</t>
  </si>
  <si>
    <t>Cụm Công nghiệp Tịnh Châu - Tân Tịch</t>
  </si>
  <si>
    <t xml:space="preserve">Có trong Nghị quyết số 71/2016/NQ-HĐND ngày 08/12/2016 của Hội đồng nhân dân tỉnh: đang xác lập các thủ tục để thu hồi đất theo quy định
</t>
  </si>
  <si>
    <t>QĐ số 313/QĐ-UBND.HC ngày 31/10/2016 của huyện phê duyệt báo cáo kinh tế - kỹ thuật</t>
  </si>
  <si>
    <t>QĐ số 50/QĐ-UBND.HC ngày 30/3/2016 của huyện phê duyệt báo cáo kinh tế - kỹ thuật</t>
  </si>
  <si>
    <t>Công văn số 828/UBND-KTN ngày 04/7/2017 của UBND huyện</t>
  </si>
  <si>
    <t>Công văn số 958/UBND-KTN ngày 28/9/2017 của UBND huyện</t>
  </si>
  <si>
    <t>QĐ số 76a/QĐ-UBND.XDCB ngày 17/3/2016 của huyện phê duyệt báo cáo kinh tế - kỹ thuật</t>
  </si>
  <si>
    <t>QĐ số 544/QĐ-UBND.HC ngày 28/10/2016 của huyện phê duyệt báo cáo kinh tế - kỹ thuật</t>
  </si>
  <si>
    <t>Có trong Nghị quyết số 71/2016/NQ-HĐND ngày 08/12/2016 của Hội đồng nhân dân tỉnh: do điều chỉnh quy hoạch</t>
  </si>
  <si>
    <t xml:space="preserve">Báo cáo số 229/BC-UBND ngày 11/10/2017 của UBND huyện </t>
  </si>
  <si>
    <t>Nghị quyết số 09/2017/NQ-HĐND ngày 07/7/2017 của HĐND huyện thông qua đanh mục đầu tư năm 2018</t>
  </si>
  <si>
    <t>Có trong Nghị quyết số 71/2016/NQ-HĐND ngày 08/12/2016 của Hội đồng nhân dân tỉnh: tiếp tục kêu gọi đầu tư</t>
  </si>
  <si>
    <t>Khu liên hợp Thể thao huyện</t>
  </si>
  <si>
    <t>Báo cáo số 262/BC-UBND ngày 13/9/2017 của UBND huyện</t>
  </si>
  <si>
    <t>Có trong Nghị quyết số 116/2017/NQ-HĐND ngày 14/7/2017 của Hội đồng nhân dân tỉnh: do thu hồi thêm</t>
  </si>
  <si>
    <t>Công văn số 1754/UBND-TN&amp;MT ngày 13/10/2017 của UBND Tp.Cao Lãnh</t>
  </si>
  <si>
    <t>Công văn số 216/UBND-TNMT ngày 16/10/2017 của UBND huyện Cao Lãnh</t>
  </si>
  <si>
    <t>Đường tắt nối đường ấp chiến lược</t>
  </si>
  <si>
    <t xml:space="preserve">Quyết định số 153/QĐ-UBND-XDCB, ngày 01/8/2014 của UBND TP Sa Đéc </t>
  </si>
  <si>
    <t>Báo cáo số 224/BC-UBND ngày 28 tháng 9 năm 2017 của UBND huyện</t>
  </si>
  <si>
    <t>Công văn số 3486/UBND-KTN ngày 06/10/2017 của UBND huyện</t>
  </si>
  <si>
    <t xml:space="preserve">Công văn số 284/UBND-TNMT ngày 07/7/2017 của UBND Tỉnh về hồ sơ thành lập Cụm Công nghiệp Tịnh Châu -Tân Tịch </t>
  </si>
  <si>
    <t>Cầu Kênh Đường Thét (Cặp K.An Phong - Mỹ Hòa)</t>
  </si>
  <si>
    <t>Cầu Kênh 307 (Mỹ Hiệp - Thanh Mỹ)</t>
  </si>
  <si>
    <t>Biểu 01</t>
  </si>
  <si>
    <t>Biểu 03</t>
  </si>
  <si>
    <t>Văn phòng ấp An Qưới, xã Hội An Đông</t>
  </si>
  <si>
    <t>Hội An Đông</t>
  </si>
  <si>
    <t>Đường bến đò Định An kết nối vào tuyến đường từ QL 54 - CCN Định An</t>
  </si>
  <si>
    <t xml:space="preserve">  Định An</t>
  </si>
  <si>
    <t>QĐ số 1324/QĐ-UBND.HC ngày 10/10/2017 của UBND huyện Lấp Vò</t>
  </si>
  <si>
    <t>Tân 
Khánh Trung</t>
  </si>
  <si>
    <t>QĐ số 470/QĐ-UBND.HC ngày 02/3/2017 của UBND huyện Lấp Vò, về việc giao chủ đầu tư và QĐ số 970/QĐ-UBND.HC ngày 29/6/2017 của UBND huyện Lấp Vò, về việc phê duyệt chủ trương đầu tư</t>
  </si>
  <si>
    <t>Đường ĐH 66 (từ cầu Cái sức đến đường dẫn phà Vàm Cống)</t>
  </si>
  <si>
    <t>Công văn số 456/VPUBND-XDCB ngày 02/11/2017 của VP HĐND&amp;UBND huyện Lấp Vò, về việc nâng cấp, cải tạo đường ĐH 66 đoạn từ cầu Cái Sức đến đường dẫn phà Vàm Cống</t>
  </si>
  <si>
    <t>Đường Đ 09 nối dài</t>
  </si>
  <si>
    <t>Quyết định số 2650/QĐ-UBND ngày 21/3/2011 của UBND huyện về việc phê duyệt điều chỉnh (lần 2) quy hoach chi tiết tuyến dân cư số 1, xã Vĩnh Thạnh</t>
  </si>
  <si>
    <t>Đường Đ 07</t>
  </si>
  <si>
    <t>Nhà văn hóa liên ấp Tân Phú và 
Tân Hòa</t>
  </si>
  <si>
    <t>Tân Phú 
Trung</t>
  </si>
  <si>
    <t>Định Yên</t>
  </si>
  <si>
    <t>(Kèm theo Nghị quyết số 152 /2017 /NQ-HĐND ngày 07 tháng 12 năm 2017 của Hội đồng nhân dân tỉnh)</t>
  </si>
  <si>
    <t>(Kèm theo Nghị quyết số 152 /2017/NQ-HĐND ngày 07 tháng 12 năm 2017 của Hội đồng nhân dân tỉnh)</t>
  </si>
  <si>
    <t>Cầu và đường vào UBND xã Mỹ Ngãi. Hạng mục nền, mặt đường</t>
  </si>
  <si>
    <t xml:space="preserve"> Khu dân cư ấp 2, xã Mỹ Hiệp</t>
  </si>
  <si>
    <t>Dự án được duyệt tên là đường Nguyễn Chí Thanh (cầu xã Mỹ Ngãi - cầu Khánh Nhì) bao gồm cầu qua UBND xã Mỹ Ngãi, diện tích 0,43ha, địa bàn xã Mỹ Ngãi, phường 11 (theo Nghị quyết số 152/2017/NQ-HĐND ngày 17/12/2017). Nay điều chỉnh thành Cầu và đường vào UBND xã Mỹ Ngãi. Hạng mục nền, mặt đường, diện tích 1,10ha, địa điểm xã Mỹ Ngãi, tăng 0,67ha. Lý do điều chỉnh quy hoạch</t>
  </si>
  <si>
    <t>Mở rộng đường Mai Văn Khải (đoạn từ UBND xã Mỹ Tân - cống Bộ Từ) kể cả cầu Cái Sao</t>
  </si>
  <si>
    <t xml:space="preserve">Dự án được duyệt  diện tích 0,99ha, địa điểm xã Tân Thuận Đông (theo Nghị quyết số 152/2017/NQ-HĐND ngày 17/12/2017). Nay điều chỉnh thành  diện tích 0,40ha, địa điểm xã Mỹ Tân, giảm 0,59ha. Lý do điều chỉnh quy hoạch </t>
  </si>
  <si>
    <t xml:space="preserve">Dự án được duyệt là quy hoạch điểm dân cư ấp 5, xã Gáo Giồng, diện tích 2,41ha (theo Nghị quyết số 152/2017/NQ-HĐNDngày 17/12/2017). Nay điều chỉnh thành Điểm dân cư ấp 5, xã Gáo Giồng, diện tích 3,21ha tăng 0,80ha. Lý do điều chỉnh quy hoạch </t>
  </si>
  <si>
    <t>Tên được duyệt Cụm dân cư ấp 2, xã Mỹ Hiệp (theo Nghị quyết số 152/2017/NQ-HĐND ngày 17/12/2017). Nay điều chỉnh thành. Lý do  điều chỉnh đồ án quy hoạch chi tiết</t>
  </si>
  <si>
    <t>Đường số 10 từ khu Văn hóa - Thể thao ra sông Lồng Ống: hạng mục: Bồi thường và xây dựng</t>
  </si>
  <si>
    <t>Dự án được duyệt tên Xay dựng tuyến đường từ khu văn hóa - thể thao ra sông Lồng Ống xã Tân Khánh Trung, diện tích 0,14ha (theo Nghị quyết số 152/2017/NQ-HĐND ngày 07/12/2017). Nay điều chỉnh tên thành Đường số 10 từ khu VHTT ra sông Lồng Ống: hạng mục: Bồi thường và xây dựng, diện tích 0,17ha tăng 0,03ha. Lý do điều chỉnh quy hoạch</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</si>
</sst>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0.0"/>
    <numFmt numFmtId="177" formatCode="0.0000"/>
    <numFmt numFmtId="178" formatCode="#,##0.00;[Red]#,##0.00"/>
    <numFmt numFmtId="179" formatCode="0.00;[Red]0.00"/>
    <numFmt numFmtId="180" formatCode="#,##0.000;[Red]#,##0.000"/>
    <numFmt numFmtId="181" formatCode="#,##0.000"/>
    <numFmt numFmtId="182" formatCode="#,##0.0000"/>
    <numFmt numFmtId="183" formatCode="#,##0.00000"/>
    <numFmt numFmtId="184" formatCode="0.00000"/>
    <numFmt numFmtId="185" formatCode="_(* #,##0_);_(* \(#,##0\);_(* &quot;-&quot;??_);_(@_)"/>
    <numFmt numFmtId="186" formatCode="0_);\(0\)"/>
    <numFmt numFmtId="187" formatCode="_(* #,##0.0000_);_(* \(#,##0.0000\);_(* &quot;-&quot;??_);_(@_)"/>
    <numFmt numFmtId="188" formatCode="#,##0.0000;[Red]#,##0.0000"/>
    <numFmt numFmtId="189" formatCode="_(* #,##0.000_);_(* \(#,##0.000\);_(* &quot;-&quot;??_);_(@_)"/>
    <numFmt numFmtId="190" formatCode="&quot;Yes&quot;;&quot;Yes&quot;;&quot;No&quot;"/>
    <numFmt numFmtId="191" formatCode="&quot;True&quot;;&quot;True&quot;;&quot;False&quot;"/>
    <numFmt numFmtId="192" formatCode="&quot;On&quot;;&quot;On&quot;;&quot;Off&quot;"/>
    <numFmt numFmtId="193" formatCode="[$€-2]\ #,##0.00_);[Red]\([$€-2]\ #,##0.00\)"/>
  </numFmts>
  <fonts count="38">
    <font>
      <sz val="10"/>
      <name val="Arial"/>
      <family val="0"/>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NI-Times"/>
      <family val="0"/>
    </font>
    <font>
      <b/>
      <sz val="11"/>
      <color indexed="63"/>
      <name val="Calibri"/>
      <family val="2"/>
    </font>
    <font>
      <b/>
      <sz val="18"/>
      <color indexed="56"/>
      <name val="Cambria"/>
      <family val="1"/>
    </font>
    <font>
      <b/>
      <sz val="11"/>
      <color indexed="8"/>
      <name val="Calibri"/>
      <family val="2"/>
    </font>
    <font>
      <sz val="11"/>
      <color indexed="10"/>
      <name val="Calibri"/>
      <family val="2"/>
    </font>
    <font>
      <b/>
      <sz val="10"/>
      <name val="Times New Roman"/>
      <family val="1"/>
    </font>
    <font>
      <sz val="7"/>
      <name val="Times New Roman"/>
      <family val="1"/>
    </font>
    <font>
      <sz val="10"/>
      <color indexed="10"/>
      <name val="Times New Roman"/>
      <family val="1"/>
    </font>
    <font>
      <sz val="8"/>
      <name val="Arial"/>
      <family val="2"/>
    </font>
    <font>
      <sz val="10"/>
      <color indexed="8"/>
      <name val="Times New Roman"/>
      <family val="1"/>
    </font>
    <font>
      <b/>
      <sz val="10"/>
      <color indexed="8"/>
      <name val="Times New Roman"/>
      <family val="1"/>
    </font>
    <font>
      <sz val="12"/>
      <name val="Times New Roman"/>
      <family val="1"/>
    </font>
    <font>
      <sz val="11"/>
      <name val="Times New Roman"/>
      <family val="1"/>
    </font>
    <font>
      <sz val="10"/>
      <name val="MS Sans Serif"/>
      <family val="2"/>
    </font>
    <font>
      <sz val="11"/>
      <color indexed="8"/>
      <name val="Times New Roman"/>
      <family val="1"/>
    </font>
    <font>
      <b/>
      <sz val="11"/>
      <color indexed="8"/>
      <name val="Times New Roman"/>
      <family val="1"/>
    </font>
    <font>
      <sz val="12"/>
      <color indexed="8"/>
      <name val="Times New Roman"/>
      <family val="2"/>
    </font>
    <font>
      <sz val="10"/>
      <name val="Helv"/>
      <family val="2"/>
    </font>
    <font>
      <i/>
      <sz val="11"/>
      <name val="Times New Roman"/>
      <family val="1"/>
    </font>
    <font>
      <sz val="10"/>
      <color indexed="8"/>
      <name val="Arial"/>
      <family val="2"/>
    </font>
    <font>
      <sz val="10"/>
      <color rgb="FF00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hair"/>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33" fillId="0" borderId="0">
      <alignment/>
      <protection/>
    </xf>
    <xf numFmtId="0" fontId="30" fillId="0" borderId="0">
      <alignment/>
      <protection/>
    </xf>
    <xf numFmtId="0" fontId="17" fillId="0" borderId="0">
      <alignment/>
      <protection/>
    </xf>
    <xf numFmtId="0" fontId="17" fillId="0" borderId="0">
      <alignment/>
      <protection/>
    </xf>
    <xf numFmtId="0" fontId="0" fillId="0" borderId="0">
      <alignment/>
      <protection/>
    </xf>
    <xf numFmtId="0" fontId="34"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34" fillId="0" borderId="0">
      <alignment/>
      <protection/>
    </xf>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14">
    <xf numFmtId="0" fontId="0" fillId="0" borderId="0" xfId="0" applyAlignment="1">
      <alignment/>
    </xf>
    <xf numFmtId="4"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22" fillId="0" borderId="0" xfId="0" applyFont="1" applyFill="1" applyAlignment="1">
      <alignment horizontal="center" vertical="center" wrapText="1"/>
    </xf>
    <xf numFmtId="0" fontId="23" fillId="0" borderId="0" xfId="0" applyFont="1" applyFill="1" applyAlignment="1">
      <alignment wrapText="1"/>
    </xf>
    <xf numFmtId="0" fontId="1" fillId="0" borderId="0" xfId="0" applyFont="1" applyFill="1" applyAlignment="1">
      <alignment horizontal="left" vertical="center" wrapText="1"/>
    </xf>
    <xf numFmtId="4" fontId="1" fillId="0" borderId="0" xfId="0" applyNumberFormat="1" applyFont="1" applyFill="1" applyAlignment="1">
      <alignment horizontal="right" vertical="center" wrapText="1"/>
    </xf>
    <xf numFmtId="4" fontId="1" fillId="0" borderId="0" xfId="0" applyNumberFormat="1" applyFont="1" applyFill="1" applyAlignment="1">
      <alignment horizontal="left" vertical="center" wrapText="1"/>
    </xf>
    <xf numFmtId="0" fontId="24"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1" fontId="26" fillId="0" borderId="10" xfId="61" applyNumberFormat="1" applyFont="1" applyFill="1" applyBorder="1" applyAlignment="1">
      <alignment horizontal="center" vertical="center" wrapText="1"/>
      <protection/>
    </xf>
    <xf numFmtId="0" fontId="22" fillId="0" borderId="10" xfId="0" applyFont="1" applyFill="1" applyBorder="1" applyAlignment="1">
      <alignment horizontal="left" vertical="center" wrapText="1"/>
    </xf>
    <xf numFmtId="0" fontId="22" fillId="0" borderId="0" xfId="0" applyFont="1" applyFill="1" applyAlignment="1">
      <alignment horizontal="center" vertical="center" wrapText="1"/>
    </xf>
    <xf numFmtId="0" fontId="26"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 fontId="27" fillId="0" borderId="10" xfId="61" applyNumberFormat="1" applyFont="1" applyFill="1" applyBorder="1" applyAlignment="1">
      <alignment horizontal="center" vertical="center" wrapText="1"/>
      <protection/>
    </xf>
    <xf numFmtId="4" fontId="22" fillId="0" borderId="11" xfId="0" applyNumberFormat="1" applyFont="1" applyFill="1" applyBorder="1" applyAlignment="1">
      <alignment horizontal="center" vertical="center" wrapText="1"/>
    </xf>
    <xf numFmtId="186" fontId="1" fillId="0" borderId="10" xfId="0" applyNumberFormat="1" applyFont="1" applyFill="1" applyBorder="1" applyAlignment="1">
      <alignment horizontal="left" vertical="center" wrapText="1"/>
    </xf>
    <xf numFmtId="4" fontId="1" fillId="0" borderId="0" xfId="0" applyNumberFormat="1" applyFont="1" applyFill="1" applyAlignment="1">
      <alignment horizontal="center" vertical="center" wrapText="1"/>
    </xf>
    <xf numFmtId="0" fontId="24" fillId="0" borderId="12" xfId="0" applyFont="1" applyFill="1" applyBorder="1" applyAlignment="1">
      <alignment horizontal="center" vertical="center" wrapText="1"/>
    </xf>
    <xf numFmtId="4" fontId="22" fillId="0" borderId="0" xfId="0" applyNumberFormat="1" applyFont="1" applyFill="1" applyAlignment="1">
      <alignment horizontal="left" vertical="center" wrapText="1"/>
    </xf>
    <xf numFmtId="0" fontId="1" fillId="0" borderId="0" xfId="0" applyFont="1" applyFill="1" applyAlignment="1">
      <alignment horizontal="center" vertical="center" wrapText="1"/>
    </xf>
    <xf numFmtId="4" fontId="22" fillId="0" borderId="0" xfId="0" applyNumberFormat="1" applyFont="1" applyFill="1" applyAlignment="1">
      <alignment horizontal="center" vertical="center" wrapText="1"/>
    </xf>
    <xf numFmtId="4" fontId="22" fillId="0" borderId="10" xfId="0" applyNumberFormat="1" applyFont="1" applyFill="1" applyBorder="1" applyAlignment="1">
      <alignment horizontal="center" vertical="center" wrapText="1"/>
    </xf>
    <xf numFmtId="4" fontId="22" fillId="0" borderId="13" xfId="0" applyNumberFormat="1" applyFont="1" applyFill="1" applyBorder="1" applyAlignment="1">
      <alignment horizontal="center" vertical="center" wrapText="1"/>
    </xf>
    <xf numFmtId="4" fontId="22" fillId="0" borderId="14"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9" fontId="1" fillId="0" borderId="10" xfId="0" applyNumberFormat="1" applyFont="1" applyFill="1" applyBorder="1" applyAlignment="1" quotePrefix="1">
      <alignment horizontal="center" vertical="center" wrapText="1"/>
    </xf>
    <xf numFmtId="0" fontId="1" fillId="0" borderId="0" xfId="0" applyFont="1" applyFill="1" applyAlignment="1">
      <alignment wrapText="1"/>
    </xf>
    <xf numFmtId="0" fontId="1" fillId="0" borderId="0" xfId="0" applyFont="1" applyFill="1" applyAlignment="1">
      <alignment horizontal="left" vertical="center" wrapText="1"/>
    </xf>
    <xf numFmtId="4" fontId="1" fillId="0" borderId="0" xfId="0" applyNumberFormat="1" applyFont="1" applyFill="1" applyAlignment="1">
      <alignment horizontal="left" vertical="center" wrapText="1"/>
    </xf>
    <xf numFmtId="0" fontId="23" fillId="22" borderId="0" xfId="0" applyFont="1" applyFill="1" applyAlignment="1">
      <alignment wrapText="1"/>
    </xf>
    <xf numFmtId="0" fontId="28" fillId="0" borderId="0" xfId="0"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49" fontId="26"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24"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left" vertical="center" wrapText="1"/>
    </xf>
    <xf numFmtId="186" fontId="26" fillId="0" borderId="15" xfId="60" applyNumberFormat="1" applyFont="1" applyFill="1" applyBorder="1" applyAlignment="1">
      <alignment horizontal="center"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left" vertical="center" wrapText="1"/>
    </xf>
    <xf numFmtId="183" fontId="26" fillId="0" borderId="10" xfId="0" applyNumberFormat="1" applyFont="1" applyFill="1" applyBorder="1" applyAlignment="1">
      <alignment horizontal="center" vertical="center" wrapText="1"/>
    </xf>
    <xf numFmtId="182" fontId="26" fillId="0" borderId="10" xfId="0" applyNumberFormat="1" applyFont="1" applyFill="1" applyBorder="1" applyAlignment="1">
      <alignment horizontal="right" vertical="center" wrapText="1"/>
    </xf>
    <xf numFmtId="49" fontId="27" fillId="0" borderId="10" xfId="0" applyNumberFormat="1" applyFont="1" applyFill="1" applyBorder="1" applyAlignment="1">
      <alignment horizontal="center" vertical="center" wrapText="1"/>
    </xf>
    <xf numFmtId="0" fontId="31" fillId="0" borderId="10" xfId="0" applyFont="1" applyFill="1" applyBorder="1" applyAlignment="1">
      <alignment horizontal="left" vertical="center" wrapText="1"/>
    </xf>
    <xf numFmtId="0" fontId="27" fillId="0" borderId="16" xfId="0" applyFont="1" applyFill="1" applyBorder="1" applyAlignment="1">
      <alignment horizontal="center" vertical="center" wrapText="1"/>
    </xf>
    <xf numFmtId="0" fontId="26" fillId="0" borderId="15" xfId="0" applyFont="1" applyFill="1" applyBorder="1" applyAlignment="1">
      <alignment horizontal="center" vertical="center" wrapText="1"/>
    </xf>
    <xf numFmtId="4" fontId="26" fillId="0" borderId="11" xfId="0" applyNumberFormat="1" applyFont="1" applyFill="1" applyBorder="1" applyAlignment="1">
      <alignment horizontal="center" vertical="center" wrapText="1"/>
    </xf>
    <xf numFmtId="0" fontId="26" fillId="0" borderId="16" xfId="0"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Font="1" applyFill="1" applyBorder="1" applyAlignment="1">
      <alignment vertical="center" wrapText="1"/>
    </xf>
    <xf numFmtId="2" fontId="26" fillId="0" borderId="10" xfId="0" applyNumberFormat="1" applyFont="1" applyFill="1" applyBorder="1" applyAlignment="1">
      <alignment horizontal="center" vertical="center" wrapText="1"/>
    </xf>
    <xf numFmtId="0" fontId="26" fillId="0" borderId="10" xfId="0" applyFont="1" applyFill="1" applyBorder="1" applyAlignment="1">
      <alignment vertical="center" wrapText="1"/>
    </xf>
    <xf numFmtId="3" fontId="26" fillId="0" borderId="10" xfId="0" applyNumberFormat="1" applyFont="1" applyFill="1" applyBorder="1" applyAlignment="1">
      <alignment horizontal="center" vertical="center" wrapText="1"/>
    </xf>
    <xf numFmtId="0" fontId="32" fillId="0" borderId="16" xfId="0" applyFont="1" applyFill="1" applyBorder="1" applyAlignment="1">
      <alignment horizontal="center" vertical="center" wrapText="1"/>
    </xf>
    <xf numFmtId="3" fontId="31" fillId="0" borderId="10" xfId="0" applyNumberFormat="1" applyFont="1" applyFill="1" applyBorder="1" applyAlignment="1">
      <alignment horizontal="center" vertical="center" wrapText="1"/>
    </xf>
    <xf numFmtId="0" fontId="26" fillId="0" borderId="11" xfId="0" applyFont="1" applyFill="1" applyBorder="1" applyAlignment="1">
      <alignment horizontal="left" vertical="center" wrapText="1"/>
    </xf>
    <xf numFmtId="0" fontId="26" fillId="0" borderId="10" xfId="0" applyFont="1" applyBorder="1" applyAlignment="1">
      <alignment horizontal="center" vertical="center" wrapText="1"/>
    </xf>
    <xf numFmtId="2" fontId="26" fillId="0" borderId="10" xfId="0" applyNumberFormat="1" applyFont="1" applyFill="1" applyBorder="1" applyAlignment="1">
      <alignment horizontal="left" vertical="center" wrapText="1"/>
    </xf>
    <xf numFmtId="1"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left" vertical="center" wrapText="1"/>
    </xf>
    <xf numFmtId="0" fontId="26" fillId="0" borderId="10" xfId="0" applyFont="1" applyBorder="1" applyAlignment="1">
      <alignment vertical="center" wrapText="1"/>
    </xf>
    <xf numFmtId="0" fontId="26" fillId="0" borderId="10" xfId="0" applyFont="1" applyBorder="1" applyAlignment="1">
      <alignment horizontal="left" vertical="center" wrapText="1"/>
    </xf>
    <xf numFmtId="0" fontId="26" fillId="0" borderId="10" xfId="62" applyNumberFormat="1" applyFont="1" applyFill="1" applyBorder="1" applyAlignment="1">
      <alignment horizontal="center" vertical="center" wrapText="1"/>
      <protection/>
    </xf>
    <xf numFmtId="4" fontId="26" fillId="0" borderId="17" xfId="0" applyNumberFormat="1" applyFont="1" applyFill="1" applyBorder="1" applyAlignment="1">
      <alignment vertical="center" wrapText="1"/>
    </xf>
    <xf numFmtId="0" fontId="26" fillId="24" borderId="10" xfId="0" applyFont="1" applyFill="1" applyBorder="1" applyAlignment="1">
      <alignment vertical="center" wrapText="1"/>
    </xf>
    <xf numFmtId="0" fontId="27" fillId="0" borderId="10" xfId="0" applyFont="1" applyFill="1" applyBorder="1" applyAlignment="1">
      <alignment vertical="center" wrapText="1"/>
    </xf>
    <xf numFmtId="0" fontId="26" fillId="0" borderId="18" xfId="62" applyNumberFormat="1" applyFont="1" applyFill="1" applyBorder="1" applyAlignment="1">
      <alignment horizontal="center" vertical="center" wrapText="1"/>
      <protection/>
    </xf>
    <xf numFmtId="178" fontId="26" fillId="0" borderId="10" xfId="59" applyNumberFormat="1" applyFont="1" applyFill="1" applyBorder="1" applyAlignment="1">
      <alignment horizontal="center" vertical="center" wrapText="1"/>
      <protection/>
    </xf>
    <xf numFmtId="186" fontId="27" fillId="0" borderId="10" xfId="0" applyNumberFormat="1" applyFont="1" applyFill="1" applyBorder="1" applyAlignment="1">
      <alignment horizontal="center" vertical="center" wrapText="1"/>
    </xf>
    <xf numFmtId="0" fontId="26" fillId="0" borderId="19" xfId="0" applyFont="1" applyFill="1" applyBorder="1" applyAlignment="1">
      <alignment horizontal="center" vertical="center" wrapText="1"/>
    </xf>
    <xf numFmtId="186" fontId="1" fillId="0" borderId="10" xfId="0" applyNumberFormat="1" applyFont="1" applyFill="1" applyBorder="1" applyAlignment="1" quotePrefix="1">
      <alignment horizontal="center" vertical="center" wrapText="1"/>
    </xf>
    <xf numFmtId="0" fontId="1" fillId="0" borderId="10" xfId="0" applyFont="1" applyFill="1" applyBorder="1" applyAlignment="1">
      <alignment vertical="center" wrapText="1"/>
    </xf>
    <xf numFmtId="186" fontId="1" fillId="0" borderId="10" xfId="0" applyNumberFormat="1" applyFont="1" applyFill="1" applyBorder="1" applyAlignment="1">
      <alignment horizontal="center" vertical="center" wrapText="1"/>
    </xf>
    <xf numFmtId="0" fontId="24" fillId="0" borderId="0" xfId="0" applyFont="1" applyFill="1" applyAlignment="1">
      <alignment horizontal="center" wrapText="1"/>
    </xf>
    <xf numFmtId="0" fontId="24" fillId="0" borderId="0" xfId="0" applyFont="1" applyFill="1" applyAlignment="1">
      <alignment horizontal="center" vertical="center" wrapText="1"/>
    </xf>
    <xf numFmtId="2" fontId="24" fillId="0" borderId="12" xfId="0" applyNumberFormat="1" applyFont="1" applyFill="1" applyBorder="1" applyAlignment="1">
      <alignment vertical="center" wrapText="1"/>
    </xf>
    <xf numFmtId="0" fontId="24" fillId="0" borderId="0" xfId="0" applyFont="1" applyFill="1" applyBorder="1" applyAlignment="1">
      <alignment horizontal="center" vertical="center" wrapText="1"/>
    </xf>
    <xf numFmtId="0" fontId="24" fillId="0" borderId="15" xfId="0" applyFont="1" applyFill="1" applyBorder="1" applyAlignment="1">
      <alignment horizontal="center" vertical="center" wrapText="1"/>
    </xf>
    <xf numFmtId="1" fontId="24" fillId="0" borderId="10" xfId="61" applyNumberFormat="1" applyFont="1" applyFill="1" applyBorder="1" applyAlignment="1">
      <alignment horizontal="center" vertical="center" wrapText="1"/>
      <protection/>
    </xf>
    <xf numFmtId="0" fontId="24" fillId="0" borderId="10" xfId="0" applyFont="1" applyFill="1" applyBorder="1" applyAlignment="1">
      <alignment horizontal="center" vertical="center" wrapText="1"/>
    </xf>
    <xf numFmtId="0" fontId="24" fillId="0" borderId="11" xfId="64" applyFont="1" applyFill="1" applyBorder="1" applyAlignment="1">
      <alignment horizontal="justify" vertical="center" wrapText="1"/>
      <protection/>
    </xf>
    <xf numFmtId="0" fontId="26" fillId="0" borderId="10" xfId="64" applyFont="1" applyFill="1" applyBorder="1" applyAlignment="1">
      <alignment horizontal="justify" vertical="center" wrapText="1"/>
      <protection/>
    </xf>
    <xf numFmtId="0" fontId="26" fillId="0" borderId="10" xfId="68" applyFont="1" applyFill="1" applyBorder="1" applyAlignment="1">
      <alignment horizontal="justify" vertical="center" wrapText="1"/>
      <protection/>
    </xf>
    <xf numFmtId="0" fontId="26" fillId="0" borderId="11" xfId="64" applyFont="1" applyFill="1" applyBorder="1" applyAlignment="1">
      <alignment horizontal="justify" vertical="center" wrapText="1"/>
      <protection/>
    </xf>
    <xf numFmtId="2" fontId="24" fillId="0" borderId="12" xfId="0" applyNumberFormat="1" applyFont="1" applyFill="1" applyBorder="1" applyAlignment="1">
      <alignment horizontal="center" vertical="center" wrapText="1"/>
    </xf>
    <xf numFmtId="182" fontId="22" fillId="0" borderId="16" xfId="0" applyNumberFormat="1" applyFont="1" applyFill="1" applyBorder="1" applyAlignment="1">
      <alignment vertical="center" wrapText="1"/>
    </xf>
    <xf numFmtId="182" fontId="22" fillId="0" borderId="10" xfId="0" applyNumberFormat="1" applyFont="1" applyFill="1" applyBorder="1" applyAlignment="1">
      <alignment vertical="center" wrapText="1"/>
    </xf>
    <xf numFmtId="182" fontId="29" fillId="0" borderId="10" xfId="0" applyNumberFormat="1" applyFont="1" applyFill="1" applyBorder="1" applyAlignment="1">
      <alignment vertical="center" wrapText="1"/>
    </xf>
    <xf numFmtId="182" fontId="1" fillId="0" borderId="10" xfId="0" applyNumberFormat="1" applyFont="1" applyFill="1" applyBorder="1" applyAlignment="1">
      <alignment vertical="center" wrapText="1"/>
    </xf>
    <xf numFmtId="2" fontId="1" fillId="0" borderId="10" xfId="0" applyNumberFormat="1" applyFont="1" applyFill="1" applyBorder="1" applyAlignment="1">
      <alignment vertical="center" wrapText="1"/>
    </xf>
    <xf numFmtId="182" fontId="22" fillId="0" borderId="11" xfId="0" applyNumberFormat="1" applyFont="1" applyFill="1" applyBorder="1" applyAlignment="1">
      <alignment vertical="center" wrapText="1"/>
    </xf>
    <xf numFmtId="182" fontId="1" fillId="0" borderId="10" xfId="0" applyNumberFormat="1" applyFont="1" applyFill="1" applyBorder="1" applyAlignment="1">
      <alignment horizontal="center" vertical="center" wrapText="1"/>
    </xf>
    <xf numFmtId="182" fontId="1" fillId="0" borderId="10" xfId="0" applyNumberFormat="1" applyFont="1" applyFill="1" applyBorder="1" applyAlignment="1">
      <alignment horizontal="right" vertical="center" wrapText="1"/>
    </xf>
    <xf numFmtId="182" fontId="1" fillId="0" borderId="11" xfId="0" applyNumberFormat="1" applyFont="1" applyFill="1" applyBorder="1" applyAlignment="1">
      <alignment horizontal="right" vertical="center" wrapText="1"/>
    </xf>
    <xf numFmtId="2"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xf>
    <xf numFmtId="182" fontId="1" fillId="0" borderId="10" xfId="0" applyNumberFormat="1" applyFont="1" applyFill="1" applyBorder="1" applyAlignment="1">
      <alignment vertical="center"/>
    </xf>
    <xf numFmtId="0" fontId="1" fillId="0" borderId="10" xfId="0" applyFont="1" applyFill="1" applyBorder="1" applyAlignment="1">
      <alignment horizontal="center" vertical="center"/>
    </xf>
    <xf numFmtId="182" fontId="27" fillId="0" borderId="11" xfId="0" applyNumberFormat="1" applyFont="1" applyFill="1" applyBorder="1" applyAlignment="1">
      <alignment horizontal="right" vertical="center" wrapText="1"/>
    </xf>
    <xf numFmtId="182" fontId="27" fillId="0" borderId="10" xfId="0" applyNumberFormat="1" applyFont="1" applyFill="1" applyBorder="1" applyAlignment="1">
      <alignment horizontal="right" vertical="center" wrapText="1"/>
    </xf>
    <xf numFmtId="182" fontId="26" fillId="0" borderId="10" xfId="0" applyNumberFormat="1" applyFont="1" applyFill="1" applyBorder="1" applyAlignment="1">
      <alignment vertical="center" wrapText="1"/>
    </xf>
    <xf numFmtId="182" fontId="26" fillId="0" borderId="10" xfId="0" applyNumberFormat="1" applyFont="1" applyBorder="1" applyAlignment="1">
      <alignment horizontal="right" vertical="center" wrapText="1"/>
    </xf>
    <xf numFmtId="182" fontId="27" fillId="0" borderId="10" xfId="0" applyNumberFormat="1" applyFont="1" applyFill="1" applyBorder="1" applyAlignment="1">
      <alignment vertical="center" wrapText="1"/>
    </xf>
    <xf numFmtId="182" fontId="26" fillId="0" borderId="10" xfId="0" applyNumberFormat="1" applyFont="1" applyBorder="1" applyAlignment="1">
      <alignment vertical="center" wrapText="1"/>
    </xf>
    <xf numFmtId="182" fontId="27" fillId="0" borderId="11" xfId="0" applyNumberFormat="1" applyFont="1" applyFill="1" applyBorder="1" applyAlignment="1">
      <alignment vertical="center" wrapText="1"/>
    </xf>
    <xf numFmtId="182" fontId="27" fillId="0" borderId="11" xfId="63" applyNumberFormat="1" applyFont="1" applyFill="1" applyBorder="1" applyAlignment="1">
      <alignment vertical="center" wrapText="1"/>
      <protection/>
    </xf>
    <xf numFmtId="182" fontId="26" fillId="0" borderId="11" xfId="63" applyNumberFormat="1" applyFont="1" applyFill="1" applyBorder="1" applyAlignment="1">
      <alignment vertical="center" wrapText="1"/>
      <protection/>
    </xf>
    <xf numFmtId="182" fontId="26" fillId="0" borderId="11" xfId="63" applyNumberFormat="1" applyFont="1" applyFill="1" applyBorder="1" applyAlignment="1">
      <alignment horizontal="center" vertical="center" wrapText="1"/>
      <protection/>
    </xf>
    <xf numFmtId="182" fontId="26" fillId="0" borderId="15" xfId="63" applyNumberFormat="1" applyFont="1" applyFill="1" applyBorder="1" applyAlignment="1">
      <alignment horizontal="center" vertical="center" wrapText="1"/>
      <protection/>
    </xf>
    <xf numFmtId="182" fontId="26" fillId="0" borderId="11" xfId="0" applyNumberFormat="1" applyFont="1" applyFill="1" applyBorder="1" applyAlignment="1">
      <alignment horizontal="right" vertical="center" wrapText="1"/>
    </xf>
    <xf numFmtId="182" fontId="26" fillId="0" borderId="10" xfId="0" applyNumberFormat="1" applyFont="1" applyFill="1" applyBorder="1" applyAlignment="1">
      <alignment horizontal="left" vertical="center" wrapText="1"/>
    </xf>
    <xf numFmtId="182" fontId="26" fillId="0" borderId="10" xfId="0" applyNumberFormat="1" applyFont="1" applyFill="1" applyBorder="1" applyAlignment="1">
      <alignment horizontal="center" vertical="center" wrapText="1"/>
    </xf>
    <xf numFmtId="182" fontId="27" fillId="0" borderId="10" xfId="0" applyNumberFormat="1" applyFont="1" applyFill="1" applyBorder="1" applyAlignment="1">
      <alignment horizontal="left" vertical="center" wrapText="1"/>
    </xf>
    <xf numFmtId="182" fontId="26" fillId="0" borderId="10" xfId="0" applyNumberFormat="1" applyFont="1" applyBorder="1" applyAlignment="1">
      <alignment horizontal="center" vertical="center" wrapText="1"/>
    </xf>
    <xf numFmtId="182" fontId="26" fillId="0" borderId="20" xfId="0" applyNumberFormat="1" applyFont="1" applyFill="1" applyBorder="1" applyAlignment="1">
      <alignment horizontal="right" vertical="center" wrapText="1"/>
    </xf>
    <xf numFmtId="182" fontId="26" fillId="0" borderId="10" xfId="59" applyNumberFormat="1" applyFont="1" applyFill="1" applyBorder="1" applyAlignment="1">
      <alignment vertical="center" wrapText="1"/>
      <protection/>
    </xf>
    <xf numFmtId="182" fontId="26" fillId="0" borderId="10" xfId="59" applyNumberFormat="1" applyFont="1" applyFill="1" applyBorder="1" applyAlignment="1">
      <alignment horizontal="center" vertical="center" wrapText="1"/>
      <protection/>
    </xf>
    <xf numFmtId="182" fontId="26" fillId="0" borderId="11" xfId="0" applyNumberFormat="1" applyFont="1" applyFill="1" applyBorder="1" applyAlignment="1">
      <alignment vertical="center" wrapText="1"/>
    </xf>
    <xf numFmtId="182" fontId="27" fillId="0" borderId="10" xfId="0" applyNumberFormat="1" applyFont="1" applyFill="1" applyBorder="1" applyAlignment="1">
      <alignment horizontal="center" vertical="center" wrapText="1"/>
    </xf>
    <xf numFmtId="182" fontId="26" fillId="0" borderId="10" xfId="0" applyNumberFormat="1" applyFont="1" applyFill="1" applyBorder="1" applyAlignment="1">
      <alignment horizontal="right" vertical="top" wrapText="1"/>
    </xf>
    <xf numFmtId="182" fontId="27" fillId="0" borderId="11" xfId="42" applyNumberFormat="1" applyFont="1" applyFill="1" applyBorder="1" applyAlignment="1">
      <alignment horizontal="right" vertical="center" wrapText="1"/>
    </xf>
    <xf numFmtId="182" fontId="26" fillId="0" borderId="10" xfId="42" applyNumberFormat="1" applyFont="1" applyFill="1" applyBorder="1" applyAlignment="1">
      <alignment horizontal="right" vertical="center" wrapText="1"/>
    </xf>
    <xf numFmtId="182" fontId="24" fillId="0" borderId="11" xfId="42" applyNumberFormat="1" applyFont="1" applyFill="1" applyBorder="1" applyAlignment="1">
      <alignment horizontal="right" vertical="center" wrapText="1"/>
    </xf>
    <xf numFmtId="182" fontId="27" fillId="0" borderId="10" xfId="42" applyNumberFormat="1" applyFont="1" applyFill="1" applyBorder="1" applyAlignment="1">
      <alignment horizontal="right" vertical="center" wrapText="1"/>
    </xf>
    <xf numFmtId="182" fontId="1" fillId="0" borderId="10" xfId="0" applyNumberFormat="1" applyFont="1" applyFill="1" applyBorder="1" applyAlignment="1">
      <alignment horizontal="left" vertical="center" wrapText="1"/>
    </xf>
    <xf numFmtId="182" fontId="22" fillId="0" borderId="11" xfId="0" applyNumberFormat="1" applyFont="1" applyFill="1" applyBorder="1" applyAlignment="1">
      <alignment horizontal="right" vertical="center" wrapText="1"/>
    </xf>
    <xf numFmtId="182" fontId="1" fillId="0" borderId="11" xfId="0" applyNumberFormat="1" applyFont="1" applyFill="1" applyBorder="1" applyAlignment="1">
      <alignment horizontal="center" vertical="center" wrapText="1"/>
    </xf>
    <xf numFmtId="182" fontId="22" fillId="0" borderId="10" xfId="0" applyNumberFormat="1" applyFont="1" applyFill="1" applyBorder="1" applyAlignment="1">
      <alignment horizontal="right" vertical="center" wrapText="1"/>
    </xf>
    <xf numFmtId="182" fontId="32" fillId="0" borderId="11" xfId="0" applyNumberFormat="1" applyFont="1" applyFill="1" applyBorder="1" applyAlignment="1">
      <alignment horizontal="right" vertical="center" wrapText="1"/>
    </xf>
    <xf numFmtId="182" fontId="29" fillId="0" borderId="10" xfId="0" applyNumberFormat="1" applyFont="1" applyFill="1" applyBorder="1" applyAlignment="1">
      <alignment horizontal="right" vertical="center" wrapText="1"/>
    </xf>
    <xf numFmtId="182" fontId="1" fillId="0" borderId="10" xfId="0" applyNumberFormat="1" applyFont="1" applyBorder="1" applyAlignment="1">
      <alignment vertical="center" wrapText="1"/>
    </xf>
    <xf numFmtId="182" fontId="32" fillId="0" borderId="16" xfId="0" applyNumberFormat="1" applyFont="1" applyFill="1" applyBorder="1" applyAlignment="1">
      <alignment vertical="center" wrapText="1"/>
    </xf>
    <xf numFmtId="182" fontId="27" fillId="0" borderId="16" xfId="0" applyNumberFormat="1" applyFont="1" applyFill="1" applyBorder="1" applyAlignment="1">
      <alignment vertical="center" wrapText="1"/>
    </xf>
    <xf numFmtId="182" fontId="31" fillId="0" borderId="11" xfId="0" applyNumberFormat="1" applyFont="1" applyFill="1" applyBorder="1" applyAlignment="1">
      <alignment horizontal="right" vertical="center" wrapText="1"/>
    </xf>
    <xf numFmtId="182" fontId="22" fillId="0" borderId="10" xfId="0" applyNumberFormat="1" applyFont="1" applyFill="1" applyBorder="1" applyAlignment="1">
      <alignment horizontal="center" vertical="center" wrapText="1"/>
    </xf>
    <xf numFmtId="1" fontId="26" fillId="25" borderId="10" xfId="61" applyNumberFormat="1" applyFont="1" applyFill="1" applyBorder="1" applyAlignment="1">
      <alignment horizontal="center" vertical="center" wrapText="1"/>
      <protection/>
    </xf>
    <xf numFmtId="0" fontId="26" fillId="25" borderId="11" xfId="64" applyFont="1" applyFill="1" applyBorder="1" applyAlignment="1">
      <alignment horizontal="justify" vertical="center" wrapText="1"/>
      <protection/>
    </xf>
    <xf numFmtId="182" fontId="27" fillId="25" borderId="11" xfId="42" applyNumberFormat="1" applyFont="1" applyFill="1" applyBorder="1" applyAlignment="1">
      <alignment horizontal="right" vertical="center" wrapText="1"/>
    </xf>
    <xf numFmtId="182" fontId="26" fillId="25" borderId="10" xfId="42" applyNumberFormat="1" applyFont="1" applyFill="1" applyBorder="1" applyAlignment="1">
      <alignment horizontal="right" vertical="center" wrapText="1"/>
    </xf>
    <xf numFmtId="0" fontId="26" fillId="25" borderId="10" xfId="0" applyFont="1" applyFill="1" applyBorder="1" applyAlignment="1">
      <alignment horizontal="center" vertical="center" wrapText="1"/>
    </xf>
    <xf numFmtId="0" fontId="24" fillId="0" borderId="12" xfId="0" applyFont="1" applyFill="1" applyBorder="1" applyAlignment="1">
      <alignment vertical="center" wrapText="1"/>
    </xf>
    <xf numFmtId="0" fontId="26" fillId="0" borderId="10" xfId="0" applyFont="1" applyFill="1" applyBorder="1" applyAlignment="1">
      <alignment vertical="center" wrapText="1"/>
    </xf>
    <xf numFmtId="1" fontId="26" fillId="0" borderId="10" xfId="0" applyNumberFormat="1" applyFont="1" applyFill="1" applyBorder="1" applyAlignment="1">
      <alignment horizontal="left" vertical="center" wrapText="1"/>
    </xf>
    <xf numFmtId="0" fontId="1" fillId="25" borderId="10" xfId="0" applyFont="1" applyFill="1" applyBorder="1" applyAlignment="1">
      <alignment horizontal="center" vertical="center" wrapText="1"/>
    </xf>
    <xf numFmtId="0" fontId="1" fillId="25" borderId="10" xfId="59" applyNumberFormat="1" applyFont="1" applyFill="1" applyBorder="1" applyAlignment="1">
      <alignment horizontal="justify" vertical="center" wrapText="1"/>
      <protection/>
    </xf>
    <xf numFmtId="182" fontId="22" fillId="25" borderId="10" xfId="0" applyNumberFormat="1" applyFont="1" applyFill="1" applyBorder="1" applyAlignment="1">
      <alignment horizontal="right" vertical="center" wrapText="1"/>
    </xf>
    <xf numFmtId="182" fontId="1" fillId="25" borderId="10" xfId="59" applyNumberFormat="1" applyFont="1" applyFill="1" applyBorder="1" applyAlignment="1">
      <alignment horizontal="right" vertical="center" wrapText="1"/>
      <protection/>
    </xf>
    <xf numFmtId="182" fontId="1" fillId="25" borderId="10" xfId="0" applyNumberFormat="1" applyFont="1" applyFill="1" applyBorder="1" applyAlignment="1">
      <alignment horizontal="right" vertical="center" wrapText="1"/>
    </xf>
    <xf numFmtId="182" fontId="1" fillId="25" borderId="10" xfId="59" applyNumberFormat="1" applyFont="1" applyFill="1" applyBorder="1" applyAlignment="1" quotePrefix="1">
      <alignment horizontal="right" vertical="center" wrapText="1"/>
      <protection/>
    </xf>
    <xf numFmtId="182" fontId="24" fillId="25" borderId="10" xfId="0" applyNumberFormat="1" applyFont="1" applyFill="1" applyBorder="1" applyAlignment="1">
      <alignment horizontal="right" vertical="center" wrapText="1"/>
    </xf>
    <xf numFmtId="182" fontId="24" fillId="25" borderId="10" xfId="59" applyNumberFormat="1" applyFont="1" applyFill="1" applyBorder="1" applyAlignment="1" quotePrefix="1">
      <alignment horizontal="right" vertical="center" wrapText="1"/>
      <protection/>
    </xf>
    <xf numFmtId="0" fontId="1" fillId="25" borderId="10" xfId="59" applyNumberFormat="1" applyFont="1" applyFill="1" applyBorder="1" applyAlignment="1">
      <alignment horizontal="center" vertical="center" wrapText="1"/>
      <protection/>
    </xf>
    <xf numFmtId="0" fontId="1" fillId="25" borderId="0" xfId="0" applyFont="1" applyFill="1" applyAlignment="1">
      <alignment wrapText="1"/>
    </xf>
    <xf numFmtId="0" fontId="26" fillId="25" borderId="10" xfId="64" applyFont="1" applyFill="1" applyBorder="1" applyAlignment="1">
      <alignment horizontal="justify" vertical="center" wrapText="1"/>
      <protection/>
    </xf>
    <xf numFmtId="0" fontId="26" fillId="25" borderId="16" xfId="0" applyFont="1" applyFill="1" applyBorder="1" applyAlignment="1">
      <alignment horizontal="center" vertical="center" wrapText="1"/>
    </xf>
    <xf numFmtId="0" fontId="26" fillId="25" borderId="10" xfId="62" applyNumberFormat="1" applyFont="1" applyFill="1" applyBorder="1" applyAlignment="1">
      <alignment horizontal="center" vertical="center" wrapText="1"/>
      <protection/>
    </xf>
    <xf numFmtId="0" fontId="1" fillId="25" borderId="0" xfId="0" applyFont="1" applyFill="1" applyAlignment="1">
      <alignment wrapText="1"/>
    </xf>
    <xf numFmtId="182" fontId="24" fillId="25" borderId="10" xfId="59" applyNumberFormat="1" applyFont="1" applyFill="1" applyBorder="1" applyAlignment="1">
      <alignment horizontal="right" vertical="center" wrapText="1"/>
      <protection/>
    </xf>
    <xf numFmtId="182" fontId="1" fillId="25" borderId="10" xfId="59" applyNumberFormat="1" applyFont="1" applyFill="1" applyBorder="1" applyAlignment="1">
      <alignment horizontal="center" vertical="center" wrapText="1"/>
      <protection/>
    </xf>
    <xf numFmtId="0" fontId="29" fillId="0" borderId="18" xfId="0" applyFont="1" applyBorder="1" applyAlignment="1">
      <alignment vertical="center" wrapText="1"/>
    </xf>
    <xf numFmtId="0" fontId="29" fillId="0" borderId="15" xfId="0" applyFont="1" applyBorder="1" applyAlignment="1">
      <alignment vertical="center" wrapText="1"/>
    </xf>
    <xf numFmtId="0" fontId="22" fillId="0"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0" xfId="0" applyFont="1" applyFill="1" applyAlignment="1">
      <alignment horizontal="left" vertical="center" wrapText="1"/>
    </xf>
    <xf numFmtId="0" fontId="22" fillId="0" borderId="0" xfId="0" applyFont="1" applyFill="1" applyAlignment="1">
      <alignment horizontal="center" vertical="center" wrapText="1"/>
    </xf>
    <xf numFmtId="4" fontId="22" fillId="0" borderId="16" xfId="0" applyNumberFormat="1" applyFont="1" applyFill="1" applyBorder="1" applyAlignment="1">
      <alignment horizontal="center" vertical="center" wrapText="1"/>
    </xf>
    <xf numFmtId="4" fontId="22" fillId="0" borderId="13"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0" xfId="0" applyFont="1" applyFill="1" applyBorder="1" applyAlignment="1">
      <alignment horizontal="center" vertical="center" wrapText="1"/>
    </xf>
    <xf numFmtId="4" fontId="22" fillId="0" borderId="11" xfId="0" applyNumberFormat="1" applyFont="1" applyFill="1" applyBorder="1" applyAlignment="1">
      <alignment horizontal="center" vertical="center" wrapText="1"/>
    </xf>
    <xf numFmtId="0" fontId="1" fillId="0" borderId="21" xfId="0" applyFont="1" applyFill="1" applyBorder="1" applyAlignment="1">
      <alignment horizontal="right" vertical="center" wrapText="1"/>
    </xf>
    <xf numFmtId="4" fontId="35" fillId="0" borderId="0" xfId="0" applyNumberFormat="1" applyFont="1" applyFill="1" applyAlignment="1">
      <alignment horizontal="center" vertical="center" wrapText="1"/>
    </xf>
    <xf numFmtId="4" fontId="1" fillId="0" borderId="0" xfId="0" applyNumberFormat="1" applyFont="1" applyFill="1" applyAlignment="1">
      <alignment horizontal="center" vertical="center" wrapText="1"/>
    </xf>
    <xf numFmtId="4" fontId="22" fillId="0" borderId="14"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protection/>
    </xf>
    <xf numFmtId="0" fontId="26" fillId="0" borderId="15" xfId="62" applyNumberFormat="1" applyFont="1" applyFill="1" applyBorder="1" applyAlignment="1">
      <alignment horizontal="center" vertical="center" wrapText="1"/>
      <protection/>
    </xf>
    <xf numFmtId="0" fontId="26" fillId="0" borderId="1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62" applyNumberFormat="1" applyFont="1" applyFill="1" applyBorder="1" applyAlignment="1">
      <alignment horizontal="center" vertical="center" wrapText="1"/>
      <protection/>
    </xf>
    <xf numFmtId="0" fontId="24" fillId="0" borderId="12" xfId="0" applyFont="1" applyFill="1" applyBorder="1" applyAlignment="1">
      <alignment horizontal="center" vertical="center" wrapText="1"/>
    </xf>
    <xf numFmtId="2" fontId="24" fillId="0" borderId="12" xfId="0" applyNumberFormat="1"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5" xfId="0" applyFont="1" applyFill="1" applyBorder="1" applyAlignment="1">
      <alignment horizontal="center" vertical="center" wrapText="1"/>
    </xf>
    <xf numFmtId="3" fontId="26" fillId="0" borderId="18"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3" fontId="26" fillId="0" borderId="17" xfId="0" applyNumberFormat="1" applyFont="1" applyFill="1" applyBorder="1" applyAlignment="1">
      <alignment horizontal="center" vertical="center" wrapText="1"/>
    </xf>
    <xf numFmtId="2" fontId="1" fillId="25" borderId="10" xfId="0" applyNumberFormat="1" applyFont="1" applyFill="1" applyBorder="1" applyAlignment="1">
      <alignment vertical="center" wrapText="1"/>
    </xf>
    <xf numFmtId="182" fontId="22" fillId="25" borderId="11" xfId="0" applyNumberFormat="1" applyFont="1" applyFill="1" applyBorder="1" applyAlignment="1">
      <alignment vertical="center" wrapText="1"/>
    </xf>
    <xf numFmtId="182" fontId="22" fillId="25" borderId="10" xfId="0" applyNumberFormat="1" applyFont="1" applyFill="1" applyBorder="1" applyAlignment="1">
      <alignment vertical="center" wrapText="1"/>
    </xf>
    <xf numFmtId="182" fontId="1" fillId="25" borderId="10" xfId="0" applyNumberFormat="1" applyFont="1" applyFill="1" applyBorder="1" applyAlignment="1">
      <alignment vertical="center" wrapText="1"/>
    </xf>
    <xf numFmtId="182" fontId="1" fillId="25" borderId="10" xfId="0" applyNumberFormat="1" applyFont="1" applyFill="1" applyBorder="1" applyAlignment="1">
      <alignment horizontal="center" vertical="center" wrapText="1"/>
    </xf>
    <xf numFmtId="182" fontId="1" fillId="25" borderId="10" xfId="0" applyNumberFormat="1" applyFont="1" applyFill="1" applyBorder="1" applyAlignment="1">
      <alignment horizontal="right" vertical="center" wrapText="1"/>
    </xf>
    <xf numFmtId="182" fontId="1" fillId="25" borderId="11" xfId="0" applyNumberFormat="1" applyFont="1" applyFill="1" applyBorder="1" applyAlignment="1">
      <alignment horizontal="right" vertical="center" wrapText="1"/>
    </xf>
    <xf numFmtId="2" fontId="1" fillId="25" borderId="10" xfId="0" applyNumberFormat="1" applyFont="1" applyFill="1" applyBorder="1" applyAlignment="1">
      <alignment horizontal="center" vertical="center" wrapText="1"/>
    </xf>
    <xf numFmtId="0" fontId="1" fillId="25" borderId="10" xfId="0" applyNumberFormat="1" applyFont="1" applyFill="1" applyBorder="1" applyAlignment="1">
      <alignment horizontal="center" vertical="center" wrapText="1"/>
    </xf>
    <xf numFmtId="0" fontId="37" fillId="25" borderId="0" xfId="0" applyFont="1" applyFill="1" applyAlignment="1">
      <alignmen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bieu 11" xfId="60"/>
    <cellStyle name="Normal_BIEU 2_1" xfId="61"/>
    <cellStyle name="Normal_BIEU 2_2" xfId="62"/>
    <cellStyle name="Normal_BIEU KEM THEO" xfId="63"/>
    <cellStyle name="Normal_KH Trung han 2016-2020" xfId="64"/>
    <cellStyle name="Note" xfId="65"/>
    <cellStyle name="Output" xfId="66"/>
    <cellStyle name="Percent" xfId="67"/>
    <cellStyle name="Style 1"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34"/>
  <sheetViews>
    <sheetView zoomScale="90" zoomScaleNormal="90" zoomScalePageLayoutView="0" workbookViewId="0" topLeftCell="A1">
      <selection activeCell="B4" sqref="B4:U4"/>
    </sheetView>
  </sheetViews>
  <sheetFormatPr defaultColWidth="9.140625" defaultRowHeight="12.75"/>
  <cols>
    <col min="1" max="1" width="4.7109375" style="2" customWidth="1"/>
    <col min="2" max="2" width="30.57421875" style="5" customWidth="1"/>
    <col min="3" max="3" width="8.28125" style="7" customWidth="1"/>
    <col min="4" max="4" width="6.8515625" style="7" customWidth="1"/>
    <col min="5" max="5" width="9.140625" style="1" customWidth="1"/>
    <col min="6" max="6" width="8.421875" style="1" customWidth="1"/>
    <col min="7" max="7" width="8.00390625" style="1" customWidth="1"/>
    <col min="8" max="8" width="6.8515625" style="1" customWidth="1"/>
    <col min="9" max="9" width="6.7109375" style="1" customWidth="1"/>
    <col min="10" max="10" width="7.57421875" style="1" customWidth="1"/>
    <col min="11" max="11" width="6.8515625" style="1" customWidth="1"/>
    <col min="12" max="13" width="6.57421875" style="1" customWidth="1"/>
    <col min="14" max="15" width="7.00390625" style="1" customWidth="1"/>
    <col min="16" max="18" width="6.00390625" style="1" customWidth="1"/>
    <col min="19" max="19" width="6.8515625" style="1" customWidth="1"/>
    <col min="20" max="20" width="13.7109375" style="2" customWidth="1"/>
    <col min="21" max="21" width="26.140625" style="2" customWidth="1"/>
    <col min="22" max="16384" width="9.140625" style="2" customWidth="1"/>
  </cols>
  <sheetData>
    <row r="1" spans="1:21" ht="12.75">
      <c r="A1" s="173" t="s">
        <v>303</v>
      </c>
      <c r="B1" s="173"/>
      <c r="C1" s="21"/>
      <c r="D1" s="21"/>
      <c r="E1" s="19"/>
      <c r="F1" s="19"/>
      <c r="G1" s="19"/>
      <c r="H1" s="19"/>
      <c r="I1" s="19"/>
      <c r="J1" s="19"/>
      <c r="K1" s="19"/>
      <c r="L1" s="19"/>
      <c r="M1" s="19"/>
      <c r="N1" s="19"/>
      <c r="O1" s="19"/>
      <c r="P1" s="19"/>
      <c r="Q1" s="19"/>
      <c r="R1" s="19"/>
      <c r="S1" s="19"/>
      <c r="T1" s="22"/>
      <c r="U1" s="22"/>
    </row>
    <row r="2" spans="1:21" ht="15.75" customHeight="1">
      <c r="A2" s="174" t="s">
        <v>55</v>
      </c>
      <c r="B2" s="174"/>
      <c r="C2" s="174"/>
      <c r="D2" s="174"/>
      <c r="E2" s="174"/>
      <c r="F2" s="174"/>
      <c r="G2" s="174"/>
      <c r="H2" s="174"/>
      <c r="I2" s="174"/>
      <c r="J2" s="174"/>
      <c r="K2" s="174"/>
      <c r="L2" s="174"/>
      <c r="M2" s="174"/>
      <c r="N2" s="174"/>
      <c r="O2" s="174"/>
      <c r="P2" s="174"/>
      <c r="Q2" s="174"/>
      <c r="R2" s="174"/>
      <c r="S2" s="174"/>
      <c r="T2" s="174"/>
      <c r="U2" s="174"/>
    </row>
    <row r="3" spans="1:21" ht="15.75" customHeight="1">
      <c r="A3" s="174" t="s">
        <v>47</v>
      </c>
      <c r="B3" s="174"/>
      <c r="C3" s="174"/>
      <c r="D3" s="174"/>
      <c r="E3" s="174"/>
      <c r="F3" s="174"/>
      <c r="G3" s="174"/>
      <c r="H3" s="174"/>
      <c r="I3" s="174"/>
      <c r="J3" s="174"/>
      <c r="K3" s="174"/>
      <c r="L3" s="174"/>
      <c r="M3" s="174"/>
      <c r="N3" s="174"/>
      <c r="O3" s="174"/>
      <c r="P3" s="174"/>
      <c r="Q3" s="174"/>
      <c r="R3" s="174"/>
      <c r="S3" s="174"/>
      <c r="T3" s="174"/>
      <c r="U3" s="174"/>
    </row>
    <row r="4" spans="1:21" ht="15.75" customHeight="1">
      <c r="A4" s="13"/>
      <c r="B4" s="183" t="s">
        <v>321</v>
      </c>
      <c r="C4" s="184"/>
      <c r="D4" s="184"/>
      <c r="E4" s="184"/>
      <c r="F4" s="184"/>
      <c r="G4" s="184"/>
      <c r="H4" s="184"/>
      <c r="I4" s="184"/>
      <c r="J4" s="184"/>
      <c r="K4" s="184"/>
      <c r="L4" s="184"/>
      <c r="M4" s="184"/>
      <c r="N4" s="184"/>
      <c r="O4" s="184"/>
      <c r="P4" s="184"/>
      <c r="Q4" s="184"/>
      <c r="R4" s="184"/>
      <c r="S4" s="184"/>
      <c r="T4" s="184"/>
      <c r="U4" s="184"/>
    </row>
    <row r="5" spans="1:21" ht="15.75" customHeight="1">
      <c r="A5" s="13"/>
      <c r="B5" s="13"/>
      <c r="C5" s="23"/>
      <c r="D5" s="23"/>
      <c r="E5" s="23"/>
      <c r="F5" s="23"/>
      <c r="G5" s="23"/>
      <c r="H5" s="23"/>
      <c r="I5" s="23"/>
      <c r="J5" s="23"/>
      <c r="K5" s="23"/>
      <c r="L5" s="23"/>
      <c r="M5" s="23"/>
      <c r="N5" s="23"/>
      <c r="O5" s="23"/>
      <c r="P5" s="23"/>
      <c r="Q5" s="23"/>
      <c r="R5" s="23"/>
      <c r="S5" s="23"/>
      <c r="T5" s="182" t="s">
        <v>50</v>
      </c>
      <c r="U5" s="182"/>
    </row>
    <row r="6" spans="1:21" s="3" customFormat="1" ht="12.75" customHeight="1">
      <c r="A6" s="180" t="s">
        <v>0</v>
      </c>
      <c r="B6" s="180" t="s">
        <v>1</v>
      </c>
      <c r="C6" s="181" t="s">
        <v>2</v>
      </c>
      <c r="D6" s="186" t="s">
        <v>3</v>
      </c>
      <c r="E6" s="175" t="s">
        <v>4</v>
      </c>
      <c r="F6" s="176"/>
      <c r="G6" s="176"/>
      <c r="H6" s="176"/>
      <c r="I6" s="176"/>
      <c r="J6" s="176"/>
      <c r="K6" s="176"/>
      <c r="L6" s="176"/>
      <c r="M6" s="176"/>
      <c r="N6" s="176"/>
      <c r="O6" s="176"/>
      <c r="P6" s="176"/>
      <c r="Q6" s="25"/>
      <c r="R6" s="25"/>
      <c r="S6" s="25"/>
      <c r="T6" s="177" t="s">
        <v>5</v>
      </c>
      <c r="U6" s="177" t="s">
        <v>48</v>
      </c>
    </row>
    <row r="7" spans="1:21" s="3" customFormat="1" ht="12.75" customHeight="1">
      <c r="A7" s="180"/>
      <c r="B7" s="180"/>
      <c r="C7" s="181"/>
      <c r="D7" s="186"/>
      <c r="E7" s="186" t="s">
        <v>6</v>
      </c>
      <c r="F7" s="175" t="s">
        <v>7</v>
      </c>
      <c r="G7" s="185"/>
      <c r="H7" s="185"/>
      <c r="I7" s="185"/>
      <c r="J7" s="185"/>
      <c r="K7" s="185"/>
      <c r="L7" s="185"/>
      <c r="M7" s="185"/>
      <c r="N7" s="185"/>
      <c r="O7" s="185"/>
      <c r="P7" s="185"/>
      <c r="Q7" s="26"/>
      <c r="R7" s="26"/>
      <c r="S7" s="17"/>
      <c r="T7" s="178"/>
      <c r="U7" s="178"/>
    </row>
    <row r="8" spans="1:21" s="3" customFormat="1" ht="63.75">
      <c r="A8" s="180"/>
      <c r="B8" s="180"/>
      <c r="C8" s="181"/>
      <c r="D8" s="186"/>
      <c r="E8" s="186"/>
      <c r="F8" s="24" t="s">
        <v>8</v>
      </c>
      <c r="G8" s="24" t="s">
        <v>9</v>
      </c>
      <c r="H8" s="24" t="s">
        <v>10</v>
      </c>
      <c r="I8" s="24" t="s">
        <v>11</v>
      </c>
      <c r="J8" s="24" t="s">
        <v>12</v>
      </c>
      <c r="K8" s="24" t="s">
        <v>13</v>
      </c>
      <c r="L8" s="24" t="s">
        <v>14</v>
      </c>
      <c r="M8" s="24" t="s">
        <v>15</v>
      </c>
      <c r="N8" s="24" t="s">
        <v>16</v>
      </c>
      <c r="O8" s="24" t="s">
        <v>17</v>
      </c>
      <c r="P8" s="24" t="s">
        <v>18</v>
      </c>
      <c r="Q8" s="24" t="s">
        <v>19</v>
      </c>
      <c r="R8" s="24" t="s">
        <v>20</v>
      </c>
      <c r="S8" s="24" t="s">
        <v>21</v>
      </c>
      <c r="T8" s="179"/>
      <c r="U8" s="179"/>
    </row>
    <row r="9" spans="1:21" s="4" customFormat="1" ht="25.5">
      <c r="A9" s="15" t="s">
        <v>22</v>
      </c>
      <c r="B9" s="15" t="s">
        <v>23</v>
      </c>
      <c r="C9" s="27" t="s">
        <v>24</v>
      </c>
      <c r="D9" s="28" t="s">
        <v>25</v>
      </c>
      <c r="E9" s="28" t="s">
        <v>26</v>
      </c>
      <c r="F9" s="28" t="s">
        <v>27</v>
      </c>
      <c r="G9" s="28" t="s">
        <v>28</v>
      </c>
      <c r="H9" s="29" t="s">
        <v>29</v>
      </c>
      <c r="I9" s="15" t="s">
        <v>30</v>
      </c>
      <c r="J9" s="15" t="s">
        <v>31</v>
      </c>
      <c r="K9" s="15" t="s">
        <v>32</v>
      </c>
      <c r="L9" s="15" t="s">
        <v>33</v>
      </c>
      <c r="M9" s="15" t="s">
        <v>34</v>
      </c>
      <c r="N9" s="15" t="s">
        <v>35</v>
      </c>
      <c r="O9" s="15" t="s">
        <v>36</v>
      </c>
      <c r="P9" s="15" t="s">
        <v>37</v>
      </c>
      <c r="Q9" s="15" t="s">
        <v>38</v>
      </c>
      <c r="R9" s="15" t="s">
        <v>39</v>
      </c>
      <c r="S9" s="15" t="s">
        <v>40</v>
      </c>
      <c r="T9" s="15" t="s">
        <v>41</v>
      </c>
      <c r="U9" s="15" t="s">
        <v>42</v>
      </c>
    </row>
    <row r="10" spans="1:21" s="4" customFormat="1" ht="26.25" customHeight="1">
      <c r="A10" s="10" t="s">
        <v>43</v>
      </c>
      <c r="B10" s="12" t="s">
        <v>44</v>
      </c>
      <c r="C10" s="94">
        <f aca="true" t="shared" si="0" ref="C10:C18">D10+E10</f>
        <v>7.71</v>
      </c>
      <c r="D10" s="94">
        <f aca="true" t="shared" si="1" ref="D10:S10">SUM(D11:D13)</f>
        <v>0</v>
      </c>
      <c r="E10" s="94">
        <f t="shared" si="1"/>
        <v>7.71</v>
      </c>
      <c r="F10" s="94">
        <f t="shared" si="1"/>
        <v>0.04</v>
      </c>
      <c r="G10" s="94">
        <f t="shared" si="1"/>
        <v>0</v>
      </c>
      <c r="H10" s="94">
        <f t="shared" si="1"/>
        <v>4.18</v>
      </c>
      <c r="I10" s="94">
        <f t="shared" si="1"/>
        <v>0</v>
      </c>
      <c r="J10" s="94">
        <f t="shared" si="1"/>
        <v>2.83</v>
      </c>
      <c r="K10" s="94">
        <f t="shared" si="1"/>
        <v>0</v>
      </c>
      <c r="L10" s="94">
        <f t="shared" si="1"/>
        <v>0.66</v>
      </c>
      <c r="M10" s="94">
        <f t="shared" si="1"/>
        <v>0</v>
      </c>
      <c r="N10" s="94">
        <f t="shared" si="1"/>
        <v>0</v>
      </c>
      <c r="O10" s="94">
        <f t="shared" si="1"/>
        <v>0</v>
      </c>
      <c r="P10" s="94">
        <f t="shared" si="1"/>
        <v>0</v>
      </c>
      <c r="Q10" s="94">
        <f t="shared" si="1"/>
        <v>0</v>
      </c>
      <c r="R10" s="94">
        <f t="shared" si="1"/>
        <v>0</v>
      </c>
      <c r="S10" s="94">
        <f t="shared" si="1"/>
        <v>0</v>
      </c>
      <c r="T10" s="15"/>
      <c r="U10" s="15"/>
    </row>
    <row r="11" spans="1:21" s="4" customFormat="1" ht="69" customHeight="1">
      <c r="A11" s="43">
        <v>1</v>
      </c>
      <c r="B11" s="44" t="s">
        <v>52</v>
      </c>
      <c r="C11" s="94">
        <f t="shared" si="0"/>
        <v>3.49</v>
      </c>
      <c r="D11" s="97"/>
      <c r="E11" s="95">
        <f>SUM(F11:S11)</f>
        <v>3.49</v>
      </c>
      <c r="F11" s="139"/>
      <c r="G11" s="140"/>
      <c r="H11" s="97"/>
      <c r="I11" s="97"/>
      <c r="J11" s="139">
        <v>2.83</v>
      </c>
      <c r="K11" s="97"/>
      <c r="L11" s="139">
        <v>0.66</v>
      </c>
      <c r="M11" s="97"/>
      <c r="N11" s="97"/>
      <c r="O11" s="97"/>
      <c r="P11" s="97"/>
      <c r="Q11" s="140"/>
      <c r="R11" s="97"/>
      <c r="S11" s="140"/>
      <c r="T11" s="43" t="s">
        <v>49</v>
      </c>
      <c r="U11" s="43" t="s">
        <v>256</v>
      </c>
    </row>
    <row r="12" spans="1:21" s="4" customFormat="1" ht="66" customHeight="1">
      <c r="A12" s="43">
        <v>2</v>
      </c>
      <c r="B12" s="44" t="s">
        <v>53</v>
      </c>
      <c r="C12" s="94">
        <f t="shared" si="0"/>
        <v>4.18</v>
      </c>
      <c r="D12" s="95"/>
      <c r="E12" s="95">
        <f>SUM(F12:S12)</f>
        <v>4.18</v>
      </c>
      <c r="F12" s="96"/>
      <c r="G12" s="97"/>
      <c r="H12" s="97">
        <v>4.18</v>
      </c>
      <c r="I12" s="97"/>
      <c r="J12" s="96"/>
      <c r="K12" s="97"/>
      <c r="L12" s="96"/>
      <c r="M12" s="97"/>
      <c r="N12" s="97"/>
      <c r="O12" s="97"/>
      <c r="P12" s="97"/>
      <c r="Q12" s="97"/>
      <c r="R12" s="97"/>
      <c r="S12" s="97"/>
      <c r="T12" s="43" t="s">
        <v>46</v>
      </c>
      <c r="U12" s="169" t="s">
        <v>257</v>
      </c>
    </row>
    <row r="13" spans="1:21" s="4" customFormat="1" ht="53.25" customHeight="1">
      <c r="A13" s="43">
        <v>3</v>
      </c>
      <c r="B13" s="44" t="s">
        <v>54</v>
      </c>
      <c r="C13" s="94">
        <f t="shared" si="0"/>
        <v>0.04</v>
      </c>
      <c r="D13" s="95"/>
      <c r="E13" s="95">
        <f>SUM(F13:S13)</f>
        <v>0.04</v>
      </c>
      <c r="F13" s="96">
        <v>0.04</v>
      </c>
      <c r="G13" s="97"/>
      <c r="H13" s="97"/>
      <c r="I13" s="97"/>
      <c r="J13" s="96"/>
      <c r="K13" s="97"/>
      <c r="L13" s="139"/>
      <c r="M13" s="97"/>
      <c r="N13" s="97"/>
      <c r="O13" s="97"/>
      <c r="P13" s="97"/>
      <c r="Q13" s="97"/>
      <c r="R13" s="97"/>
      <c r="S13" s="97"/>
      <c r="T13" s="43" t="s">
        <v>45</v>
      </c>
      <c r="U13" s="170"/>
    </row>
    <row r="14" spans="1:24" s="4" customFormat="1" ht="15.75">
      <c r="A14" s="57" t="s">
        <v>69</v>
      </c>
      <c r="B14" s="58" t="s">
        <v>123</v>
      </c>
      <c r="C14" s="141">
        <f t="shared" si="0"/>
        <v>8.25</v>
      </c>
      <c r="D14" s="142">
        <f aca="true" t="shared" si="2" ref="D14:S14">SUM(D15:D16)</f>
        <v>0</v>
      </c>
      <c r="E14" s="142">
        <f t="shared" si="2"/>
        <v>8.25</v>
      </c>
      <c r="F14" s="142">
        <f t="shared" si="2"/>
        <v>0</v>
      </c>
      <c r="G14" s="142">
        <f t="shared" si="2"/>
        <v>3.58</v>
      </c>
      <c r="H14" s="142">
        <f t="shared" si="2"/>
        <v>0</v>
      </c>
      <c r="I14" s="142">
        <f t="shared" si="2"/>
        <v>0</v>
      </c>
      <c r="J14" s="142">
        <f t="shared" si="2"/>
        <v>0.49</v>
      </c>
      <c r="K14" s="142">
        <f t="shared" si="2"/>
        <v>4.18</v>
      </c>
      <c r="L14" s="142">
        <f t="shared" si="2"/>
        <v>0</v>
      </c>
      <c r="M14" s="142">
        <f t="shared" si="2"/>
        <v>0</v>
      </c>
      <c r="N14" s="142">
        <f t="shared" si="2"/>
        <v>0</v>
      </c>
      <c r="O14" s="142">
        <f t="shared" si="2"/>
        <v>0</v>
      </c>
      <c r="P14" s="142">
        <f t="shared" si="2"/>
        <v>0</v>
      </c>
      <c r="Q14" s="142">
        <f t="shared" si="2"/>
        <v>0</v>
      </c>
      <c r="R14" s="142">
        <f t="shared" si="2"/>
        <v>0</v>
      </c>
      <c r="S14" s="142">
        <f t="shared" si="2"/>
        <v>0</v>
      </c>
      <c r="T14" s="14"/>
      <c r="U14" s="59"/>
      <c r="W14" s="34"/>
      <c r="X14" s="34"/>
    </row>
    <row r="15" spans="1:21" s="4" customFormat="1" ht="141.75" customHeight="1">
      <c r="A15" s="14">
        <v>1</v>
      </c>
      <c r="B15" s="60" t="s">
        <v>259</v>
      </c>
      <c r="C15" s="109">
        <f t="shared" si="0"/>
        <v>0.55</v>
      </c>
      <c r="D15" s="109"/>
      <c r="E15" s="109">
        <f>SUM(F15:S15)</f>
        <v>0.55</v>
      </c>
      <c r="F15" s="49"/>
      <c r="G15" s="49">
        <v>0.55</v>
      </c>
      <c r="H15" s="49"/>
      <c r="I15" s="49"/>
      <c r="J15" s="49"/>
      <c r="K15" s="49"/>
      <c r="L15" s="49"/>
      <c r="M15" s="49"/>
      <c r="N15" s="49"/>
      <c r="O15" s="49"/>
      <c r="P15" s="49"/>
      <c r="Q15" s="49"/>
      <c r="R15" s="49"/>
      <c r="S15" s="49"/>
      <c r="T15" s="14" t="s">
        <v>248</v>
      </c>
      <c r="U15" s="53" t="s">
        <v>258</v>
      </c>
    </row>
    <row r="16" spans="1:21" s="4" customFormat="1" ht="113.25" customHeight="1">
      <c r="A16" s="14">
        <v>2</v>
      </c>
      <c r="B16" s="60" t="s">
        <v>230</v>
      </c>
      <c r="C16" s="114">
        <f t="shared" si="0"/>
        <v>7.699999999999999</v>
      </c>
      <c r="D16" s="112"/>
      <c r="E16" s="112">
        <f>SUM(F16:S16)</f>
        <v>7.699999999999999</v>
      </c>
      <c r="F16" s="110"/>
      <c r="G16" s="110">
        <v>3.03</v>
      </c>
      <c r="H16" s="110"/>
      <c r="I16" s="110"/>
      <c r="J16" s="110">
        <v>0.49</v>
      </c>
      <c r="K16" s="110">
        <v>4.18</v>
      </c>
      <c r="L16" s="110"/>
      <c r="M16" s="110"/>
      <c r="N16" s="110"/>
      <c r="O16" s="110"/>
      <c r="P16" s="110"/>
      <c r="Q16" s="110"/>
      <c r="R16" s="110"/>
      <c r="S16" s="110"/>
      <c r="T16" s="14" t="s">
        <v>231</v>
      </c>
      <c r="U16" s="61" t="s">
        <v>260</v>
      </c>
    </row>
    <row r="17" spans="1:21" s="4" customFormat="1" ht="15">
      <c r="A17" s="62" t="s">
        <v>70</v>
      </c>
      <c r="B17" s="58" t="s">
        <v>119</v>
      </c>
      <c r="C17" s="138">
        <f t="shared" si="0"/>
        <v>16.14</v>
      </c>
      <c r="D17" s="142">
        <f aca="true" t="shared" si="3" ref="D17:S17">SUM(D18:D18)</f>
        <v>0</v>
      </c>
      <c r="E17" s="142">
        <f t="shared" si="3"/>
        <v>16.14</v>
      </c>
      <c r="F17" s="142">
        <f t="shared" si="3"/>
        <v>5.5</v>
      </c>
      <c r="G17" s="142">
        <f t="shared" si="3"/>
        <v>0.99</v>
      </c>
      <c r="H17" s="142">
        <f t="shared" si="3"/>
        <v>2.13</v>
      </c>
      <c r="I17" s="142">
        <f t="shared" si="3"/>
        <v>0</v>
      </c>
      <c r="J17" s="142">
        <f t="shared" si="3"/>
        <v>7.52</v>
      </c>
      <c r="K17" s="142">
        <f t="shared" si="3"/>
        <v>0</v>
      </c>
      <c r="L17" s="142">
        <f t="shared" si="3"/>
        <v>0</v>
      </c>
      <c r="M17" s="142">
        <f t="shared" si="3"/>
        <v>0</v>
      </c>
      <c r="N17" s="142">
        <f t="shared" si="3"/>
        <v>0</v>
      </c>
      <c r="O17" s="142">
        <f t="shared" si="3"/>
        <v>0</v>
      </c>
      <c r="P17" s="142">
        <f t="shared" si="3"/>
        <v>0</v>
      </c>
      <c r="Q17" s="142">
        <f t="shared" si="3"/>
        <v>0</v>
      </c>
      <c r="R17" s="142">
        <f t="shared" si="3"/>
        <v>0</v>
      </c>
      <c r="S17" s="142">
        <f t="shared" si="3"/>
        <v>0</v>
      </c>
      <c r="T17" s="38"/>
      <c r="U17" s="63"/>
    </row>
    <row r="18" spans="1:33" s="33" customFormat="1" ht="109.5" customHeight="1">
      <c r="A18" s="38">
        <v>1</v>
      </c>
      <c r="B18" s="51" t="s">
        <v>218</v>
      </c>
      <c r="C18" s="138">
        <f t="shared" si="0"/>
        <v>16.14</v>
      </c>
      <c r="D18" s="138"/>
      <c r="E18" s="138">
        <f>SUM(F18:U18)</f>
        <v>16.14</v>
      </c>
      <c r="F18" s="143">
        <v>5.5</v>
      </c>
      <c r="G18" s="143">
        <v>0.99</v>
      </c>
      <c r="H18" s="143">
        <v>2.13</v>
      </c>
      <c r="I18" s="143"/>
      <c r="J18" s="143">
        <v>7.52</v>
      </c>
      <c r="K18" s="143"/>
      <c r="L18" s="143"/>
      <c r="M18" s="143"/>
      <c r="N18" s="143"/>
      <c r="O18" s="143"/>
      <c r="P18" s="143"/>
      <c r="Q18" s="143"/>
      <c r="R18" s="143"/>
      <c r="S18" s="143"/>
      <c r="T18" s="38" t="s">
        <v>219</v>
      </c>
      <c r="U18" s="61" t="s">
        <v>260</v>
      </c>
      <c r="V18" s="35"/>
      <c r="W18" s="35"/>
      <c r="X18" s="35"/>
      <c r="Y18" s="35"/>
      <c r="Z18" s="35"/>
      <c r="AA18" s="35"/>
      <c r="AB18" s="35"/>
      <c r="AC18" s="35"/>
      <c r="AD18" s="35"/>
      <c r="AE18" s="35"/>
      <c r="AF18" s="35"/>
      <c r="AG18" s="35"/>
    </row>
    <row r="19" spans="1:22" s="8" customFormat="1" ht="12.75" customHeight="1">
      <c r="A19" s="171" t="s">
        <v>232</v>
      </c>
      <c r="B19" s="172"/>
      <c r="C19" s="144">
        <f aca="true" t="shared" si="4" ref="C19:S19">C10+C14+C17</f>
        <v>32.1</v>
      </c>
      <c r="D19" s="144">
        <f t="shared" si="4"/>
        <v>0</v>
      </c>
      <c r="E19" s="144">
        <f t="shared" si="4"/>
        <v>32.1</v>
      </c>
      <c r="F19" s="144">
        <f t="shared" si="4"/>
        <v>5.54</v>
      </c>
      <c r="G19" s="144">
        <f t="shared" si="4"/>
        <v>4.57</v>
      </c>
      <c r="H19" s="144">
        <f t="shared" si="4"/>
        <v>6.31</v>
      </c>
      <c r="I19" s="144">
        <f t="shared" si="4"/>
        <v>0</v>
      </c>
      <c r="J19" s="144">
        <f t="shared" si="4"/>
        <v>10.84</v>
      </c>
      <c r="K19" s="144">
        <f t="shared" si="4"/>
        <v>4.18</v>
      </c>
      <c r="L19" s="144">
        <f t="shared" si="4"/>
        <v>0.66</v>
      </c>
      <c r="M19" s="144">
        <f t="shared" si="4"/>
        <v>0</v>
      </c>
      <c r="N19" s="144">
        <f t="shared" si="4"/>
        <v>0</v>
      </c>
      <c r="O19" s="144">
        <f t="shared" si="4"/>
        <v>0</v>
      </c>
      <c r="P19" s="144">
        <f t="shared" si="4"/>
        <v>0</v>
      </c>
      <c r="Q19" s="144">
        <f t="shared" si="4"/>
        <v>0</v>
      </c>
      <c r="R19" s="144">
        <f t="shared" si="4"/>
        <v>0</v>
      </c>
      <c r="S19" s="144">
        <f t="shared" si="4"/>
        <v>0</v>
      </c>
      <c r="T19" s="9"/>
      <c r="U19" s="9"/>
      <c r="V19" s="20"/>
    </row>
    <row r="20" spans="3:19" ht="12.75">
      <c r="C20" s="6"/>
      <c r="D20" s="6"/>
      <c r="E20" s="6"/>
      <c r="F20" s="6"/>
      <c r="G20" s="6"/>
      <c r="H20" s="6"/>
      <c r="I20" s="6"/>
      <c r="J20" s="6"/>
      <c r="K20" s="6"/>
      <c r="L20" s="6"/>
      <c r="M20" s="6"/>
      <c r="N20" s="6"/>
      <c r="O20" s="6"/>
      <c r="P20" s="6"/>
      <c r="Q20" s="6"/>
      <c r="R20" s="6"/>
      <c r="S20" s="6"/>
    </row>
    <row r="21" spans="3:19" ht="12.75">
      <c r="C21" s="6"/>
      <c r="D21" s="6"/>
      <c r="E21" s="6"/>
      <c r="F21" s="6"/>
      <c r="G21" s="6"/>
      <c r="H21" s="6"/>
      <c r="I21" s="6"/>
      <c r="J21" s="6"/>
      <c r="K21" s="6"/>
      <c r="L21" s="6"/>
      <c r="M21" s="6"/>
      <c r="N21" s="6"/>
      <c r="O21" s="6"/>
      <c r="P21" s="6"/>
      <c r="Q21" s="6"/>
      <c r="R21" s="6"/>
      <c r="S21" s="6"/>
    </row>
    <row r="22" spans="3:19" ht="12.75">
      <c r="C22" s="6"/>
      <c r="D22" s="6"/>
      <c r="E22" s="6"/>
      <c r="F22" s="6"/>
      <c r="G22" s="6"/>
      <c r="H22" s="6"/>
      <c r="I22" s="6"/>
      <c r="J22" s="6"/>
      <c r="K22" s="6"/>
      <c r="L22" s="6"/>
      <c r="M22" s="6"/>
      <c r="N22" s="6"/>
      <c r="O22" s="6"/>
      <c r="P22" s="6"/>
      <c r="Q22" s="6"/>
      <c r="R22" s="6"/>
      <c r="S22" s="6"/>
    </row>
    <row r="23" spans="3:19" ht="12.75">
      <c r="C23" s="6"/>
      <c r="D23" s="6"/>
      <c r="E23" s="6"/>
      <c r="F23" s="6"/>
      <c r="G23" s="6"/>
      <c r="H23" s="6"/>
      <c r="I23" s="6"/>
      <c r="J23" s="6"/>
      <c r="K23" s="6"/>
      <c r="L23" s="6"/>
      <c r="M23" s="6"/>
      <c r="N23" s="6"/>
      <c r="O23" s="6"/>
      <c r="P23" s="6"/>
      <c r="Q23" s="6"/>
      <c r="R23" s="6"/>
      <c r="S23" s="6"/>
    </row>
    <row r="24" spans="3:19" ht="12.75">
      <c r="C24" s="6"/>
      <c r="D24" s="6"/>
      <c r="E24" s="6"/>
      <c r="F24" s="6"/>
      <c r="G24" s="6"/>
      <c r="H24" s="6"/>
      <c r="I24" s="6"/>
      <c r="J24" s="6"/>
      <c r="K24" s="6"/>
      <c r="L24" s="6"/>
      <c r="M24" s="6"/>
      <c r="N24" s="6"/>
      <c r="O24" s="6"/>
      <c r="P24" s="6"/>
      <c r="Q24" s="6"/>
      <c r="R24" s="6"/>
      <c r="S24" s="6"/>
    </row>
    <row r="25" spans="3:19" ht="12.75">
      <c r="C25" s="6"/>
      <c r="D25" s="6"/>
      <c r="E25" s="6"/>
      <c r="F25" s="6"/>
      <c r="G25" s="6"/>
      <c r="H25" s="6"/>
      <c r="I25" s="6"/>
      <c r="J25" s="6"/>
      <c r="K25" s="6"/>
      <c r="L25" s="6"/>
      <c r="M25" s="6"/>
      <c r="N25" s="6"/>
      <c r="O25" s="6"/>
      <c r="P25" s="6"/>
      <c r="Q25" s="6"/>
      <c r="R25" s="6"/>
      <c r="S25" s="6"/>
    </row>
    <row r="26" spans="3:19" ht="12.75">
      <c r="C26" s="6"/>
      <c r="D26" s="6"/>
      <c r="E26" s="6"/>
      <c r="F26" s="6"/>
      <c r="G26" s="6"/>
      <c r="H26" s="6"/>
      <c r="I26" s="6"/>
      <c r="J26" s="6"/>
      <c r="K26" s="6"/>
      <c r="L26" s="6"/>
      <c r="M26" s="6"/>
      <c r="N26" s="6"/>
      <c r="O26" s="6"/>
      <c r="P26" s="6"/>
      <c r="Q26" s="6"/>
      <c r="R26" s="6"/>
      <c r="S26" s="6"/>
    </row>
    <row r="27" spans="3:19" ht="12.75">
      <c r="C27" s="6"/>
      <c r="D27" s="6"/>
      <c r="E27" s="6"/>
      <c r="F27" s="6"/>
      <c r="G27" s="6"/>
      <c r="H27" s="6"/>
      <c r="I27" s="6"/>
      <c r="J27" s="6"/>
      <c r="K27" s="6"/>
      <c r="L27" s="6"/>
      <c r="M27" s="6"/>
      <c r="N27" s="6"/>
      <c r="O27" s="6"/>
      <c r="P27" s="6"/>
      <c r="Q27" s="6"/>
      <c r="R27" s="6"/>
      <c r="S27" s="6"/>
    </row>
    <row r="28" spans="3:19" ht="12.75">
      <c r="C28" s="6"/>
      <c r="D28" s="6"/>
      <c r="E28" s="6"/>
      <c r="F28" s="6"/>
      <c r="G28" s="6"/>
      <c r="H28" s="6"/>
      <c r="I28" s="6"/>
      <c r="J28" s="6"/>
      <c r="K28" s="6"/>
      <c r="L28" s="6"/>
      <c r="M28" s="6"/>
      <c r="N28" s="6"/>
      <c r="O28" s="6"/>
      <c r="P28" s="6"/>
      <c r="Q28" s="6"/>
      <c r="R28" s="6"/>
      <c r="S28" s="6"/>
    </row>
    <row r="29" spans="3:19" ht="12.75">
      <c r="C29" s="6"/>
      <c r="D29" s="6"/>
      <c r="E29" s="6"/>
      <c r="F29" s="6"/>
      <c r="G29" s="6"/>
      <c r="H29" s="6"/>
      <c r="I29" s="6"/>
      <c r="J29" s="6"/>
      <c r="K29" s="6"/>
      <c r="L29" s="6"/>
      <c r="M29" s="6"/>
      <c r="N29" s="6"/>
      <c r="O29" s="6"/>
      <c r="P29" s="6"/>
      <c r="Q29" s="6"/>
      <c r="R29" s="6"/>
      <c r="S29" s="6"/>
    </row>
    <row r="30" spans="3:19" ht="12.75">
      <c r="C30" s="6"/>
      <c r="D30" s="6"/>
      <c r="E30" s="6"/>
      <c r="F30" s="6"/>
      <c r="G30" s="6"/>
      <c r="H30" s="6"/>
      <c r="I30" s="6"/>
      <c r="J30" s="6"/>
      <c r="K30" s="6"/>
      <c r="L30" s="6"/>
      <c r="M30" s="6"/>
      <c r="N30" s="6"/>
      <c r="O30" s="6"/>
      <c r="P30" s="6"/>
      <c r="Q30" s="6"/>
      <c r="R30" s="6"/>
      <c r="S30" s="6"/>
    </row>
    <row r="31" spans="3:19" ht="12.75">
      <c r="C31" s="6"/>
      <c r="D31" s="6"/>
      <c r="E31" s="6"/>
      <c r="F31" s="6"/>
      <c r="G31" s="6"/>
      <c r="H31" s="6"/>
      <c r="I31" s="6"/>
      <c r="J31" s="6"/>
      <c r="K31" s="6"/>
      <c r="L31" s="6"/>
      <c r="M31" s="6"/>
      <c r="N31" s="6"/>
      <c r="O31" s="6"/>
      <c r="P31" s="6"/>
      <c r="Q31" s="6"/>
      <c r="R31" s="6"/>
      <c r="S31" s="6"/>
    </row>
    <row r="32" spans="3:19" ht="12.75">
      <c r="C32" s="6"/>
      <c r="D32" s="6"/>
      <c r="E32" s="6"/>
      <c r="F32" s="6"/>
      <c r="G32" s="6"/>
      <c r="H32" s="6"/>
      <c r="I32" s="6"/>
      <c r="J32" s="6"/>
      <c r="K32" s="6"/>
      <c r="L32" s="6"/>
      <c r="M32" s="6"/>
      <c r="N32" s="6"/>
      <c r="O32" s="6"/>
      <c r="P32" s="6"/>
      <c r="Q32" s="6"/>
      <c r="R32" s="6"/>
      <c r="S32" s="6"/>
    </row>
    <row r="33" spans="3:19" ht="12.75">
      <c r="C33" s="6"/>
      <c r="D33" s="6"/>
      <c r="E33" s="6"/>
      <c r="F33" s="6"/>
      <c r="G33" s="6"/>
      <c r="H33" s="6"/>
      <c r="I33" s="6"/>
      <c r="J33" s="6"/>
      <c r="K33" s="6"/>
      <c r="L33" s="6"/>
      <c r="M33" s="6"/>
      <c r="N33" s="6"/>
      <c r="O33" s="6"/>
      <c r="P33" s="6"/>
      <c r="Q33" s="6"/>
      <c r="R33" s="6"/>
      <c r="S33" s="6"/>
    </row>
    <row r="34" spans="3:19" ht="12.75">
      <c r="C34" s="6"/>
      <c r="D34" s="6"/>
      <c r="E34" s="6"/>
      <c r="F34" s="6"/>
      <c r="G34" s="6"/>
      <c r="H34" s="6"/>
      <c r="I34" s="6"/>
      <c r="J34" s="6"/>
      <c r="K34" s="6"/>
      <c r="L34" s="6"/>
      <c r="M34" s="6"/>
      <c r="N34" s="6"/>
      <c r="O34" s="6"/>
      <c r="P34" s="6"/>
      <c r="Q34" s="6"/>
      <c r="R34" s="6"/>
      <c r="S34" s="6"/>
    </row>
  </sheetData>
  <sheetProtection/>
  <mergeCells count="16">
    <mergeCell ref="U6:U8"/>
    <mergeCell ref="T5:U5"/>
    <mergeCell ref="B4:U4"/>
    <mergeCell ref="F7:P7"/>
    <mergeCell ref="E7:E8"/>
    <mergeCell ref="D6:D8"/>
    <mergeCell ref="U12:U13"/>
    <mergeCell ref="A19:B19"/>
    <mergeCell ref="A1:B1"/>
    <mergeCell ref="A2:U2"/>
    <mergeCell ref="A3:U3"/>
    <mergeCell ref="E6:P6"/>
    <mergeCell ref="T6:T8"/>
    <mergeCell ref="A6:A8"/>
    <mergeCell ref="B6:B8"/>
    <mergeCell ref="C6:C8"/>
  </mergeCells>
  <printOptions/>
  <pageMargins left="0" right="0" top="0.35433070866141736" bottom="0.2362204724409449" header="0.35433070866141736" footer="0.31496062992125984"/>
  <pageSetup horizontalDpi="600" verticalDpi="600" orientation="landscape" paperSize="9" scale="75"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V138"/>
  <sheetViews>
    <sheetView tabSelected="1" zoomScale="90" zoomScaleNormal="90" zoomScalePageLayoutView="0" workbookViewId="0" topLeftCell="A1">
      <selection activeCell="B120" sqref="B120"/>
    </sheetView>
  </sheetViews>
  <sheetFormatPr defaultColWidth="9.140625" defaultRowHeight="12.75"/>
  <cols>
    <col min="1" max="1" width="5.140625" style="22" customWidth="1"/>
    <col min="2" max="2" width="35.7109375" style="31" customWidth="1"/>
    <col min="3" max="3" width="8.8515625" style="32" customWidth="1"/>
    <col min="4" max="4" width="7.57421875" style="32" customWidth="1"/>
    <col min="5" max="5" width="9.28125" style="19" customWidth="1"/>
    <col min="6" max="6" width="8.7109375" style="19" customWidth="1"/>
    <col min="7" max="7" width="7.421875" style="19" customWidth="1"/>
    <col min="8" max="8" width="6.28125" style="19" customWidth="1"/>
    <col min="9" max="10" width="7.421875" style="19" customWidth="1"/>
    <col min="11" max="11" width="8.140625" style="19" customWidth="1"/>
    <col min="12" max="12" width="7.140625" style="19" customWidth="1"/>
    <col min="13" max="13" width="6.7109375" style="19" customWidth="1"/>
    <col min="14" max="14" width="7.00390625" style="19" customWidth="1"/>
    <col min="15" max="15" width="6.00390625" style="19" customWidth="1"/>
    <col min="16" max="16" width="6.421875" style="19" customWidth="1"/>
    <col min="17" max="17" width="6.00390625" style="19" customWidth="1"/>
    <col min="18" max="18" width="6.57421875" style="19" customWidth="1"/>
    <col min="19" max="19" width="8.00390625" style="19" customWidth="1"/>
    <col min="20" max="20" width="10.140625" style="22" customWidth="1"/>
    <col min="21" max="21" width="18.28125" style="22" customWidth="1"/>
    <col min="22" max="22" width="9.140625" style="22" bestFit="1" customWidth="1"/>
    <col min="23" max="16384" width="9.140625" style="22" customWidth="1"/>
  </cols>
  <sheetData>
    <row r="1" spans="1:4" ht="12.75">
      <c r="A1" s="173" t="s">
        <v>304</v>
      </c>
      <c r="B1" s="173"/>
      <c r="C1" s="21"/>
      <c r="D1" s="21"/>
    </row>
    <row r="2" spans="1:21" ht="15.75" customHeight="1">
      <c r="A2" s="174" t="s">
        <v>55</v>
      </c>
      <c r="B2" s="174"/>
      <c r="C2" s="174"/>
      <c r="D2" s="174"/>
      <c r="E2" s="174"/>
      <c r="F2" s="174"/>
      <c r="G2" s="174"/>
      <c r="H2" s="174"/>
      <c r="I2" s="174"/>
      <c r="J2" s="174"/>
      <c r="K2" s="174"/>
      <c r="L2" s="174"/>
      <c r="M2" s="174"/>
      <c r="N2" s="174"/>
      <c r="O2" s="174"/>
      <c r="P2" s="174"/>
      <c r="Q2" s="174"/>
      <c r="R2" s="174"/>
      <c r="S2" s="174"/>
      <c r="T2" s="174"/>
      <c r="U2" s="174"/>
    </row>
    <row r="3" spans="1:21" ht="15.75" customHeight="1">
      <c r="A3" s="174" t="s">
        <v>51</v>
      </c>
      <c r="B3" s="174"/>
      <c r="C3" s="174"/>
      <c r="D3" s="174"/>
      <c r="E3" s="174"/>
      <c r="F3" s="174"/>
      <c r="G3" s="174"/>
      <c r="H3" s="174"/>
      <c r="I3" s="174"/>
      <c r="J3" s="174"/>
      <c r="K3" s="174"/>
      <c r="L3" s="174"/>
      <c r="M3" s="174"/>
      <c r="N3" s="174"/>
      <c r="O3" s="174"/>
      <c r="P3" s="174"/>
      <c r="Q3" s="174"/>
      <c r="R3" s="174"/>
      <c r="S3" s="174"/>
      <c r="T3" s="174"/>
      <c r="U3" s="174"/>
    </row>
    <row r="4" spans="1:21" ht="15.75" customHeight="1">
      <c r="A4" s="13"/>
      <c r="B4" s="183" t="s">
        <v>320</v>
      </c>
      <c r="C4" s="184"/>
      <c r="D4" s="184"/>
      <c r="E4" s="184"/>
      <c r="F4" s="184"/>
      <c r="G4" s="184"/>
      <c r="H4" s="184"/>
      <c r="I4" s="184"/>
      <c r="J4" s="184"/>
      <c r="K4" s="184"/>
      <c r="L4" s="184"/>
      <c r="M4" s="184"/>
      <c r="N4" s="184"/>
      <c r="O4" s="184"/>
      <c r="P4" s="184"/>
      <c r="Q4" s="184"/>
      <c r="R4" s="184"/>
      <c r="S4" s="184"/>
      <c r="T4" s="184"/>
      <c r="U4" s="184"/>
    </row>
    <row r="5" spans="1:21" ht="15.75" customHeight="1">
      <c r="A5" s="13"/>
      <c r="B5" s="13"/>
      <c r="C5" s="23"/>
      <c r="D5" s="23"/>
      <c r="E5" s="23"/>
      <c r="F5" s="23"/>
      <c r="G5" s="23"/>
      <c r="H5" s="23"/>
      <c r="I5" s="23"/>
      <c r="J5" s="23"/>
      <c r="K5" s="23"/>
      <c r="L5" s="23"/>
      <c r="M5" s="23"/>
      <c r="N5" s="23"/>
      <c r="O5" s="23"/>
      <c r="P5" s="23"/>
      <c r="Q5" s="23"/>
      <c r="R5" s="23"/>
      <c r="S5" s="23"/>
      <c r="T5" s="182" t="s">
        <v>50</v>
      </c>
      <c r="U5" s="182"/>
    </row>
    <row r="6" spans="1:21" s="13" customFormat="1" ht="12.75" customHeight="1">
      <c r="A6" s="180" t="s">
        <v>0</v>
      </c>
      <c r="B6" s="180" t="s">
        <v>1</v>
      </c>
      <c r="C6" s="181" t="s">
        <v>2</v>
      </c>
      <c r="D6" s="186" t="s">
        <v>3</v>
      </c>
      <c r="E6" s="175" t="s">
        <v>4</v>
      </c>
      <c r="F6" s="176"/>
      <c r="G6" s="176"/>
      <c r="H6" s="176"/>
      <c r="I6" s="176"/>
      <c r="J6" s="176"/>
      <c r="K6" s="176"/>
      <c r="L6" s="176"/>
      <c r="M6" s="176"/>
      <c r="N6" s="176"/>
      <c r="O6" s="176"/>
      <c r="P6" s="176"/>
      <c r="Q6" s="25"/>
      <c r="R6" s="25"/>
      <c r="S6" s="25"/>
      <c r="T6" s="177" t="s">
        <v>5</v>
      </c>
      <c r="U6" s="177" t="s">
        <v>48</v>
      </c>
    </row>
    <row r="7" spans="1:21" s="13" customFormat="1" ht="12.75" customHeight="1">
      <c r="A7" s="180"/>
      <c r="B7" s="180"/>
      <c r="C7" s="181"/>
      <c r="D7" s="186"/>
      <c r="E7" s="186" t="s">
        <v>6</v>
      </c>
      <c r="F7" s="175" t="s">
        <v>7</v>
      </c>
      <c r="G7" s="185"/>
      <c r="H7" s="185"/>
      <c r="I7" s="185"/>
      <c r="J7" s="185"/>
      <c r="K7" s="185"/>
      <c r="L7" s="185"/>
      <c r="M7" s="185"/>
      <c r="N7" s="185"/>
      <c r="O7" s="185"/>
      <c r="P7" s="185"/>
      <c r="Q7" s="26"/>
      <c r="R7" s="26"/>
      <c r="S7" s="17"/>
      <c r="T7" s="178"/>
      <c r="U7" s="178"/>
    </row>
    <row r="8" spans="1:21" s="13" customFormat="1" ht="76.5">
      <c r="A8" s="180"/>
      <c r="B8" s="180"/>
      <c r="C8" s="181"/>
      <c r="D8" s="186"/>
      <c r="E8" s="186"/>
      <c r="F8" s="24" t="s">
        <v>8</v>
      </c>
      <c r="G8" s="24" t="s">
        <v>9</v>
      </c>
      <c r="H8" s="24" t="s">
        <v>10</v>
      </c>
      <c r="I8" s="24" t="s">
        <v>11</v>
      </c>
      <c r="J8" s="24" t="s">
        <v>12</v>
      </c>
      <c r="K8" s="24" t="s">
        <v>13</v>
      </c>
      <c r="L8" s="24" t="s">
        <v>14</v>
      </c>
      <c r="M8" s="24" t="s">
        <v>15</v>
      </c>
      <c r="N8" s="24" t="s">
        <v>16</v>
      </c>
      <c r="O8" s="24" t="s">
        <v>17</v>
      </c>
      <c r="P8" s="24" t="s">
        <v>18</v>
      </c>
      <c r="Q8" s="24" t="s">
        <v>19</v>
      </c>
      <c r="R8" s="24" t="s">
        <v>20</v>
      </c>
      <c r="S8" s="24" t="s">
        <v>21</v>
      </c>
      <c r="T8" s="179"/>
      <c r="U8" s="179"/>
    </row>
    <row r="9" spans="1:21" s="30" customFormat="1" ht="25.5">
      <c r="A9" s="15" t="s">
        <v>22</v>
      </c>
      <c r="B9" s="15" t="s">
        <v>23</v>
      </c>
      <c r="C9" s="27" t="s">
        <v>24</v>
      </c>
      <c r="D9" s="28" t="s">
        <v>25</v>
      </c>
      <c r="E9" s="28" t="s">
        <v>26</v>
      </c>
      <c r="F9" s="28" t="s">
        <v>27</v>
      </c>
      <c r="G9" s="28" t="s">
        <v>28</v>
      </c>
      <c r="H9" s="29" t="s">
        <v>29</v>
      </c>
      <c r="I9" s="15" t="s">
        <v>30</v>
      </c>
      <c r="J9" s="15" t="s">
        <v>31</v>
      </c>
      <c r="K9" s="15" t="s">
        <v>32</v>
      </c>
      <c r="L9" s="15" t="s">
        <v>33</v>
      </c>
      <c r="M9" s="15" t="s">
        <v>34</v>
      </c>
      <c r="N9" s="15" t="s">
        <v>35</v>
      </c>
      <c r="O9" s="15" t="s">
        <v>36</v>
      </c>
      <c r="P9" s="15" t="s">
        <v>37</v>
      </c>
      <c r="Q9" s="15" t="s">
        <v>38</v>
      </c>
      <c r="R9" s="15" t="s">
        <v>39</v>
      </c>
      <c r="S9" s="15" t="s">
        <v>40</v>
      </c>
      <c r="T9" s="15" t="s">
        <v>41</v>
      </c>
      <c r="U9" s="15" t="s">
        <v>42</v>
      </c>
    </row>
    <row r="10" spans="1:22" s="30" customFormat="1" ht="12.75">
      <c r="A10" s="41" t="s">
        <v>43</v>
      </c>
      <c r="B10" s="42" t="s">
        <v>44</v>
      </c>
      <c r="C10" s="108">
        <f aca="true" t="shared" si="0" ref="C10:C29">D10+E10</f>
        <v>2.839999999999999</v>
      </c>
      <c r="D10" s="108">
        <f aca="true" t="shared" si="1" ref="D10:S10">SUM(D11:D21)</f>
        <v>0</v>
      </c>
      <c r="E10" s="108">
        <f t="shared" si="1"/>
        <v>2.839999999999999</v>
      </c>
      <c r="F10" s="108">
        <f t="shared" si="1"/>
        <v>0.33</v>
      </c>
      <c r="G10" s="108">
        <f t="shared" si="1"/>
        <v>0.5800000000000001</v>
      </c>
      <c r="H10" s="108">
        <f t="shared" si="1"/>
        <v>0.04</v>
      </c>
      <c r="I10" s="108">
        <f t="shared" si="1"/>
        <v>0</v>
      </c>
      <c r="J10" s="108">
        <f t="shared" si="1"/>
        <v>1.73</v>
      </c>
      <c r="K10" s="108">
        <f t="shared" si="1"/>
        <v>0</v>
      </c>
      <c r="L10" s="108">
        <f t="shared" si="1"/>
        <v>0</v>
      </c>
      <c r="M10" s="108">
        <f t="shared" si="1"/>
        <v>0</v>
      </c>
      <c r="N10" s="108">
        <f t="shared" si="1"/>
        <v>0</v>
      </c>
      <c r="O10" s="108">
        <f t="shared" si="1"/>
        <v>0</v>
      </c>
      <c r="P10" s="108">
        <f t="shared" si="1"/>
        <v>0</v>
      </c>
      <c r="Q10" s="108">
        <f t="shared" si="1"/>
        <v>0</v>
      </c>
      <c r="R10" s="108">
        <f t="shared" si="1"/>
        <v>0</v>
      </c>
      <c r="S10" s="108">
        <f t="shared" si="1"/>
        <v>0.16</v>
      </c>
      <c r="T10" s="37"/>
      <c r="U10" s="37"/>
      <c r="V10" s="36"/>
    </row>
    <row r="11" spans="1:22" s="30" customFormat="1" ht="78" customHeight="1">
      <c r="A11" s="14">
        <v>1</v>
      </c>
      <c r="B11" s="64" t="s">
        <v>57</v>
      </c>
      <c r="C11" s="108">
        <f t="shared" si="0"/>
        <v>0.01</v>
      </c>
      <c r="D11" s="109"/>
      <c r="E11" s="109">
        <f aca="true" t="shared" si="2" ref="E11:E21">SUM(F11:S11)</f>
        <v>0.01</v>
      </c>
      <c r="F11" s="110">
        <v>0.01</v>
      </c>
      <c r="G11" s="110"/>
      <c r="H11" s="110"/>
      <c r="I11" s="49"/>
      <c r="J11" s="110"/>
      <c r="K11" s="49"/>
      <c r="L11" s="111"/>
      <c r="M11" s="49"/>
      <c r="N11" s="49"/>
      <c r="O11" s="49"/>
      <c r="P11" s="49"/>
      <c r="Q11" s="49"/>
      <c r="R11" s="49"/>
      <c r="S11" s="110"/>
      <c r="T11" s="14" t="s">
        <v>45</v>
      </c>
      <c r="U11" s="14" t="s">
        <v>262</v>
      </c>
      <c r="V11" s="197"/>
    </row>
    <row r="12" spans="1:22" s="30" customFormat="1" ht="87" customHeight="1">
      <c r="A12" s="14">
        <v>2</v>
      </c>
      <c r="B12" s="64" t="s">
        <v>58</v>
      </c>
      <c r="C12" s="108">
        <f t="shared" si="0"/>
        <v>0.24</v>
      </c>
      <c r="D12" s="109"/>
      <c r="E12" s="109">
        <f t="shared" si="2"/>
        <v>0.24</v>
      </c>
      <c r="F12" s="110">
        <v>0.24</v>
      </c>
      <c r="G12" s="110"/>
      <c r="H12" s="110"/>
      <c r="I12" s="49"/>
      <c r="J12" s="110"/>
      <c r="K12" s="49"/>
      <c r="L12" s="111"/>
      <c r="M12" s="49"/>
      <c r="N12" s="49"/>
      <c r="O12" s="49"/>
      <c r="P12" s="49"/>
      <c r="Q12" s="49"/>
      <c r="R12" s="49"/>
      <c r="S12" s="110"/>
      <c r="T12" s="14" t="s">
        <v>46</v>
      </c>
      <c r="U12" s="14" t="s">
        <v>68</v>
      </c>
      <c r="V12" s="197"/>
    </row>
    <row r="13" spans="1:22" s="30" customFormat="1" ht="30.75" customHeight="1">
      <c r="A13" s="14">
        <v>3</v>
      </c>
      <c r="B13" s="64" t="s">
        <v>59</v>
      </c>
      <c r="C13" s="108">
        <f t="shared" si="0"/>
        <v>0.1</v>
      </c>
      <c r="D13" s="109"/>
      <c r="E13" s="109">
        <f t="shared" si="2"/>
        <v>0.1</v>
      </c>
      <c r="F13" s="110"/>
      <c r="G13" s="110">
        <v>0.02</v>
      </c>
      <c r="H13" s="110">
        <v>0.01</v>
      </c>
      <c r="I13" s="49"/>
      <c r="J13" s="110">
        <v>0.07</v>
      </c>
      <c r="K13" s="49"/>
      <c r="L13" s="111"/>
      <c r="M13" s="49"/>
      <c r="N13" s="49"/>
      <c r="O13" s="49"/>
      <c r="P13" s="49"/>
      <c r="Q13" s="49"/>
      <c r="R13" s="49"/>
      <c r="S13" s="110"/>
      <c r="T13" s="14" t="s">
        <v>67</v>
      </c>
      <c r="U13" s="191" t="s">
        <v>263</v>
      </c>
      <c r="V13" s="197"/>
    </row>
    <row r="14" spans="1:22" s="30" customFormat="1" ht="33" customHeight="1">
      <c r="A14" s="14">
        <v>4</v>
      </c>
      <c r="B14" s="64" t="s">
        <v>60</v>
      </c>
      <c r="C14" s="108">
        <f t="shared" si="0"/>
        <v>2.0199999999999996</v>
      </c>
      <c r="D14" s="109"/>
      <c r="E14" s="109">
        <f t="shared" si="2"/>
        <v>2.0199999999999996</v>
      </c>
      <c r="F14" s="110"/>
      <c r="G14" s="110">
        <v>0.48</v>
      </c>
      <c r="H14" s="110"/>
      <c r="I14" s="49"/>
      <c r="J14" s="110">
        <v>1.53</v>
      </c>
      <c r="K14" s="49"/>
      <c r="L14" s="111"/>
      <c r="M14" s="49"/>
      <c r="N14" s="49"/>
      <c r="O14" s="49"/>
      <c r="P14" s="49"/>
      <c r="Q14" s="49"/>
      <c r="R14" s="49"/>
      <c r="S14" s="110">
        <v>0.01</v>
      </c>
      <c r="T14" s="14" t="s">
        <v>67</v>
      </c>
      <c r="U14" s="192"/>
      <c r="V14" s="197"/>
    </row>
    <row r="15" spans="1:22" s="30" customFormat="1" ht="35.25" customHeight="1">
      <c r="A15" s="14">
        <v>5</v>
      </c>
      <c r="B15" s="64" t="s">
        <v>61</v>
      </c>
      <c r="C15" s="108">
        <f t="shared" si="0"/>
        <v>0.13</v>
      </c>
      <c r="D15" s="109"/>
      <c r="E15" s="109">
        <f t="shared" si="2"/>
        <v>0.13</v>
      </c>
      <c r="F15" s="110"/>
      <c r="G15" s="110"/>
      <c r="H15" s="110"/>
      <c r="I15" s="49"/>
      <c r="J15" s="110">
        <v>0.13</v>
      </c>
      <c r="K15" s="49"/>
      <c r="L15" s="111"/>
      <c r="M15" s="49"/>
      <c r="N15" s="49"/>
      <c r="O15" s="49"/>
      <c r="P15" s="49"/>
      <c r="Q15" s="49"/>
      <c r="R15" s="49"/>
      <c r="S15" s="110"/>
      <c r="T15" s="14" t="s">
        <v>67</v>
      </c>
      <c r="U15" s="192"/>
      <c r="V15" s="197"/>
    </row>
    <row r="16" spans="1:22" s="30" customFormat="1" ht="36" customHeight="1">
      <c r="A16" s="14">
        <v>6</v>
      </c>
      <c r="B16" s="64" t="s">
        <v>62</v>
      </c>
      <c r="C16" s="108">
        <f t="shared" si="0"/>
        <v>0.15</v>
      </c>
      <c r="D16" s="112"/>
      <c r="E16" s="109">
        <f t="shared" si="2"/>
        <v>0.15</v>
      </c>
      <c r="F16" s="110"/>
      <c r="G16" s="110"/>
      <c r="H16" s="110"/>
      <c r="I16" s="110"/>
      <c r="J16" s="110"/>
      <c r="K16" s="110"/>
      <c r="L16" s="110"/>
      <c r="M16" s="110"/>
      <c r="N16" s="110"/>
      <c r="O16" s="110"/>
      <c r="P16" s="110"/>
      <c r="Q16" s="110"/>
      <c r="R16" s="110"/>
      <c r="S16" s="110">
        <v>0.15</v>
      </c>
      <c r="T16" s="14" t="s">
        <v>56</v>
      </c>
      <c r="U16" s="192"/>
      <c r="V16" s="197"/>
    </row>
    <row r="17" spans="1:22" s="30" customFormat="1" ht="30.75" customHeight="1">
      <c r="A17" s="14">
        <v>7</v>
      </c>
      <c r="B17" s="64" t="s">
        <v>63</v>
      </c>
      <c r="C17" s="108">
        <f t="shared" si="0"/>
        <v>0.02</v>
      </c>
      <c r="D17" s="112"/>
      <c r="E17" s="109">
        <f t="shared" si="2"/>
        <v>0.02</v>
      </c>
      <c r="F17" s="110"/>
      <c r="G17" s="110">
        <v>0.02</v>
      </c>
      <c r="H17" s="110"/>
      <c r="I17" s="110"/>
      <c r="J17" s="110"/>
      <c r="K17" s="110"/>
      <c r="L17" s="110"/>
      <c r="M17" s="110"/>
      <c r="N17" s="110"/>
      <c r="O17" s="110"/>
      <c r="P17" s="110"/>
      <c r="Q17" s="113"/>
      <c r="R17" s="110"/>
      <c r="S17" s="110"/>
      <c r="T17" s="14" t="s">
        <v>56</v>
      </c>
      <c r="U17" s="192"/>
      <c r="V17" s="197"/>
    </row>
    <row r="18" spans="1:22" s="30" customFormat="1" ht="36" customHeight="1">
      <c r="A18" s="14">
        <v>8</v>
      </c>
      <c r="B18" s="64" t="s">
        <v>64</v>
      </c>
      <c r="C18" s="108">
        <f t="shared" si="0"/>
        <v>0.08</v>
      </c>
      <c r="D18" s="114"/>
      <c r="E18" s="109">
        <f t="shared" si="2"/>
        <v>0.08</v>
      </c>
      <c r="F18" s="110">
        <v>0.08</v>
      </c>
      <c r="G18" s="110"/>
      <c r="H18" s="110"/>
      <c r="I18" s="114"/>
      <c r="J18" s="110"/>
      <c r="K18" s="114"/>
      <c r="L18" s="114"/>
      <c r="M18" s="114"/>
      <c r="N18" s="114"/>
      <c r="O18" s="114"/>
      <c r="P18" s="114"/>
      <c r="Q18" s="114"/>
      <c r="R18" s="114"/>
      <c r="S18" s="110"/>
      <c r="T18" s="14" t="s">
        <v>56</v>
      </c>
      <c r="U18" s="192"/>
      <c r="V18" s="197"/>
    </row>
    <row r="19" spans="1:22" s="30" customFormat="1" ht="43.5" customHeight="1">
      <c r="A19" s="14">
        <v>9</v>
      </c>
      <c r="B19" s="64" t="s">
        <v>65</v>
      </c>
      <c r="C19" s="108">
        <f t="shared" si="0"/>
        <v>0.03</v>
      </c>
      <c r="D19" s="108"/>
      <c r="E19" s="109">
        <f t="shared" si="2"/>
        <v>0.03</v>
      </c>
      <c r="F19" s="110"/>
      <c r="G19" s="110"/>
      <c r="H19" s="110">
        <v>0.03</v>
      </c>
      <c r="I19" s="108"/>
      <c r="J19" s="110"/>
      <c r="K19" s="108"/>
      <c r="L19" s="108"/>
      <c r="M19" s="108"/>
      <c r="N19" s="108"/>
      <c r="O19" s="108"/>
      <c r="P19" s="108"/>
      <c r="Q19" s="108"/>
      <c r="R19" s="108"/>
      <c r="S19" s="110"/>
      <c r="T19" s="14" t="s">
        <v>56</v>
      </c>
      <c r="U19" s="192"/>
      <c r="V19" s="197"/>
    </row>
    <row r="20" spans="1:22" s="30" customFormat="1" ht="32.25" customHeight="1">
      <c r="A20" s="14">
        <v>10</v>
      </c>
      <c r="B20" s="64" t="s">
        <v>296</v>
      </c>
      <c r="C20" s="108">
        <f t="shared" si="0"/>
        <v>0.03</v>
      </c>
      <c r="D20" s="110"/>
      <c r="E20" s="109">
        <f t="shared" si="2"/>
        <v>0.03</v>
      </c>
      <c r="F20" s="110"/>
      <c r="G20" s="110">
        <v>0.03</v>
      </c>
      <c r="H20" s="110"/>
      <c r="I20" s="110"/>
      <c r="J20" s="110"/>
      <c r="K20" s="110"/>
      <c r="L20" s="110"/>
      <c r="M20" s="110"/>
      <c r="N20" s="110"/>
      <c r="O20" s="110"/>
      <c r="P20" s="110"/>
      <c r="Q20" s="113"/>
      <c r="R20" s="110"/>
      <c r="S20" s="110"/>
      <c r="T20" s="14" t="s">
        <v>56</v>
      </c>
      <c r="U20" s="192"/>
      <c r="V20" s="197"/>
    </row>
    <row r="21" spans="1:22" s="30" customFormat="1" ht="27" customHeight="1">
      <c r="A21" s="14">
        <v>11</v>
      </c>
      <c r="B21" s="64" t="s">
        <v>66</v>
      </c>
      <c r="C21" s="108">
        <f t="shared" si="0"/>
        <v>0.03</v>
      </c>
      <c r="D21" s="110"/>
      <c r="E21" s="109">
        <f t="shared" si="2"/>
        <v>0.03</v>
      </c>
      <c r="F21" s="110"/>
      <c r="G21" s="110">
        <v>0.03</v>
      </c>
      <c r="H21" s="110"/>
      <c r="I21" s="110"/>
      <c r="J21" s="110"/>
      <c r="K21" s="110"/>
      <c r="L21" s="110"/>
      <c r="M21" s="110"/>
      <c r="N21" s="110"/>
      <c r="O21" s="110"/>
      <c r="P21" s="110"/>
      <c r="Q21" s="113"/>
      <c r="R21" s="110"/>
      <c r="S21" s="110"/>
      <c r="T21" s="14" t="s">
        <v>56</v>
      </c>
      <c r="U21" s="193"/>
      <c r="V21" s="197"/>
    </row>
    <row r="22" spans="1:22" s="30" customFormat="1" ht="21" customHeight="1">
      <c r="A22" s="46" t="s">
        <v>69</v>
      </c>
      <c r="B22" s="47" t="s">
        <v>71</v>
      </c>
      <c r="C22" s="114">
        <f t="shared" si="0"/>
        <v>3.605</v>
      </c>
      <c r="D22" s="108">
        <f aca="true" t="shared" si="3" ref="D22:S22">SUM(D23:D24)</f>
        <v>0</v>
      </c>
      <c r="E22" s="108">
        <f t="shared" si="3"/>
        <v>3.605</v>
      </c>
      <c r="F22" s="108">
        <f t="shared" si="3"/>
        <v>0.255</v>
      </c>
      <c r="G22" s="108">
        <f t="shared" si="3"/>
        <v>0</v>
      </c>
      <c r="H22" s="108">
        <f t="shared" si="3"/>
        <v>0</v>
      </c>
      <c r="I22" s="108">
        <f t="shared" si="3"/>
        <v>0</v>
      </c>
      <c r="J22" s="108">
        <f t="shared" si="3"/>
        <v>0</v>
      </c>
      <c r="K22" s="108">
        <f t="shared" si="3"/>
        <v>0</v>
      </c>
      <c r="L22" s="108">
        <f t="shared" si="3"/>
        <v>0</v>
      </c>
      <c r="M22" s="108">
        <f t="shared" si="3"/>
        <v>0</v>
      </c>
      <c r="N22" s="108">
        <f t="shared" si="3"/>
        <v>0</v>
      </c>
      <c r="O22" s="108">
        <f t="shared" si="3"/>
        <v>0</v>
      </c>
      <c r="P22" s="108">
        <f t="shared" si="3"/>
        <v>0</v>
      </c>
      <c r="Q22" s="108">
        <f t="shared" si="3"/>
        <v>0</v>
      </c>
      <c r="R22" s="108">
        <f t="shared" si="3"/>
        <v>0</v>
      </c>
      <c r="S22" s="108">
        <f t="shared" si="3"/>
        <v>3.35</v>
      </c>
      <c r="T22" s="65"/>
      <c r="U22" s="65"/>
      <c r="V22" s="36"/>
    </row>
    <row r="23" spans="1:21" s="30" customFormat="1" ht="21.75" customHeight="1">
      <c r="A23" s="14">
        <v>1</v>
      </c>
      <c r="B23" s="66" t="s">
        <v>72</v>
      </c>
      <c r="C23" s="114">
        <f t="shared" si="0"/>
        <v>0.255</v>
      </c>
      <c r="D23" s="109"/>
      <c r="E23" s="109">
        <f>SUM(F23:S23)</f>
        <v>0.255</v>
      </c>
      <c r="F23" s="49">
        <v>0.255</v>
      </c>
      <c r="G23" s="49"/>
      <c r="H23" s="49"/>
      <c r="I23" s="49"/>
      <c r="J23" s="49"/>
      <c r="K23" s="49"/>
      <c r="L23" s="49"/>
      <c r="M23" s="49"/>
      <c r="N23" s="49"/>
      <c r="O23" s="49"/>
      <c r="P23" s="49"/>
      <c r="Q23" s="49"/>
      <c r="R23" s="49"/>
      <c r="S23" s="49"/>
      <c r="T23" s="14" t="s">
        <v>73</v>
      </c>
      <c r="U23" s="187" t="s">
        <v>264</v>
      </c>
    </row>
    <row r="24" spans="1:21" s="30" customFormat="1" ht="84.75" customHeight="1">
      <c r="A24" s="14">
        <v>2</v>
      </c>
      <c r="B24" s="67" t="s">
        <v>75</v>
      </c>
      <c r="C24" s="114">
        <f t="shared" si="0"/>
        <v>3.35</v>
      </c>
      <c r="D24" s="115"/>
      <c r="E24" s="108">
        <f>SUM(F24:S24)</f>
        <v>3.35</v>
      </c>
      <c r="F24" s="116"/>
      <c r="G24" s="116"/>
      <c r="H24" s="115"/>
      <c r="I24" s="115"/>
      <c r="J24" s="115"/>
      <c r="K24" s="116"/>
      <c r="L24" s="115"/>
      <c r="M24" s="115"/>
      <c r="N24" s="115"/>
      <c r="O24" s="115"/>
      <c r="P24" s="116"/>
      <c r="Q24" s="117"/>
      <c r="R24" s="118"/>
      <c r="S24" s="119">
        <v>3.35</v>
      </c>
      <c r="T24" s="14" t="s">
        <v>74</v>
      </c>
      <c r="U24" s="188"/>
    </row>
    <row r="25" spans="1:21" s="30" customFormat="1" ht="21" customHeight="1">
      <c r="A25" s="16" t="s">
        <v>70</v>
      </c>
      <c r="B25" s="42" t="s">
        <v>78</v>
      </c>
      <c r="C25" s="108">
        <f t="shared" si="0"/>
        <v>3.686</v>
      </c>
      <c r="D25" s="108">
        <f aca="true" t="shared" si="4" ref="D25:S25">SUM(D26:D29)</f>
        <v>0</v>
      </c>
      <c r="E25" s="108">
        <f t="shared" si="4"/>
        <v>3.686</v>
      </c>
      <c r="F25" s="108">
        <f t="shared" si="4"/>
        <v>0.186</v>
      </c>
      <c r="G25" s="108">
        <f t="shared" si="4"/>
        <v>0.18</v>
      </c>
      <c r="H25" s="108">
        <f t="shared" si="4"/>
        <v>2</v>
      </c>
      <c r="I25" s="108">
        <f t="shared" si="4"/>
        <v>0</v>
      </c>
      <c r="J25" s="108">
        <f t="shared" si="4"/>
        <v>0.61</v>
      </c>
      <c r="K25" s="108">
        <f t="shared" si="4"/>
        <v>0</v>
      </c>
      <c r="L25" s="108">
        <f t="shared" si="4"/>
        <v>0.02</v>
      </c>
      <c r="M25" s="108">
        <f t="shared" si="4"/>
        <v>0</v>
      </c>
      <c r="N25" s="108">
        <f t="shared" si="4"/>
        <v>0</v>
      </c>
      <c r="O25" s="108">
        <f t="shared" si="4"/>
        <v>0</v>
      </c>
      <c r="P25" s="108">
        <f t="shared" si="4"/>
        <v>0</v>
      </c>
      <c r="Q25" s="108">
        <f t="shared" si="4"/>
        <v>0</v>
      </c>
      <c r="R25" s="108">
        <f t="shared" si="4"/>
        <v>0</v>
      </c>
      <c r="S25" s="108">
        <f t="shared" si="4"/>
        <v>0.6900000000000001</v>
      </c>
      <c r="T25" s="14"/>
      <c r="U25" s="61"/>
    </row>
    <row r="26" spans="1:21" s="30" customFormat="1" ht="93.75" customHeight="1">
      <c r="A26" s="14">
        <v>1</v>
      </c>
      <c r="B26" s="60" t="s">
        <v>265</v>
      </c>
      <c r="C26" s="108">
        <f t="shared" si="0"/>
        <v>0.086</v>
      </c>
      <c r="D26" s="120"/>
      <c r="E26" s="108">
        <f>SUM(F26:S26)</f>
        <v>0.086</v>
      </c>
      <c r="F26" s="121">
        <v>0.086</v>
      </c>
      <c r="G26" s="121"/>
      <c r="H26" s="121"/>
      <c r="I26" s="121"/>
      <c r="J26" s="121"/>
      <c r="K26" s="121"/>
      <c r="L26" s="121"/>
      <c r="M26" s="121"/>
      <c r="N26" s="121"/>
      <c r="O26" s="121"/>
      <c r="P26" s="121"/>
      <c r="Q26" s="121"/>
      <c r="R26" s="121"/>
      <c r="S26" s="121"/>
      <c r="T26" s="65" t="s">
        <v>76</v>
      </c>
      <c r="U26" s="45" t="s">
        <v>266</v>
      </c>
    </row>
    <row r="27" spans="1:21" s="30" customFormat="1" ht="44.25" customHeight="1">
      <c r="A27" s="14">
        <v>2</v>
      </c>
      <c r="B27" s="69" t="s">
        <v>77</v>
      </c>
      <c r="C27" s="108">
        <f t="shared" si="0"/>
        <v>2.55</v>
      </c>
      <c r="D27" s="121"/>
      <c r="E27" s="108">
        <f>SUM(F27:S27)</f>
        <v>2.55</v>
      </c>
      <c r="F27" s="121"/>
      <c r="G27" s="121"/>
      <c r="H27" s="121">
        <v>1.5</v>
      </c>
      <c r="I27" s="121"/>
      <c r="J27" s="121">
        <v>0.51</v>
      </c>
      <c r="K27" s="121"/>
      <c r="L27" s="121"/>
      <c r="M27" s="121"/>
      <c r="N27" s="121"/>
      <c r="O27" s="121"/>
      <c r="P27" s="121"/>
      <c r="Q27" s="121"/>
      <c r="R27" s="121"/>
      <c r="S27" s="121">
        <v>0.54</v>
      </c>
      <c r="T27" s="65" t="s">
        <v>76</v>
      </c>
      <c r="U27" s="187" t="s">
        <v>264</v>
      </c>
    </row>
    <row r="28" spans="1:21" s="30" customFormat="1" ht="70.5" customHeight="1">
      <c r="A28" s="14">
        <v>3</v>
      </c>
      <c r="B28" s="70" t="s">
        <v>79</v>
      </c>
      <c r="C28" s="108">
        <f t="shared" si="0"/>
        <v>0.75</v>
      </c>
      <c r="D28" s="121"/>
      <c r="E28" s="108">
        <f>SUM(F28:S28)</f>
        <v>0.75</v>
      </c>
      <c r="F28" s="121"/>
      <c r="G28" s="121"/>
      <c r="H28" s="121">
        <v>0.5</v>
      </c>
      <c r="I28" s="121"/>
      <c r="J28" s="121">
        <v>0.1</v>
      </c>
      <c r="K28" s="121"/>
      <c r="L28" s="121"/>
      <c r="M28" s="121"/>
      <c r="N28" s="121"/>
      <c r="O28" s="121"/>
      <c r="P28" s="121"/>
      <c r="Q28" s="121"/>
      <c r="R28" s="121"/>
      <c r="S28" s="121">
        <v>0.15</v>
      </c>
      <c r="T28" s="65" t="s">
        <v>76</v>
      </c>
      <c r="U28" s="188"/>
    </row>
    <row r="29" spans="1:22" s="30" customFormat="1" ht="80.25" customHeight="1">
      <c r="A29" s="14">
        <v>4</v>
      </c>
      <c r="B29" s="39" t="s">
        <v>267</v>
      </c>
      <c r="C29" s="108">
        <f t="shared" si="0"/>
        <v>0.30000000000000004</v>
      </c>
      <c r="D29" s="122"/>
      <c r="E29" s="108">
        <f>SUM(F29:S29)</f>
        <v>0.30000000000000004</v>
      </c>
      <c r="F29" s="121">
        <v>0.1</v>
      </c>
      <c r="G29" s="121">
        <v>0.18</v>
      </c>
      <c r="H29" s="121"/>
      <c r="I29" s="121"/>
      <c r="J29" s="121"/>
      <c r="K29" s="121"/>
      <c r="L29" s="121">
        <v>0.02</v>
      </c>
      <c r="M29" s="121"/>
      <c r="N29" s="121"/>
      <c r="O29" s="121"/>
      <c r="P29" s="121"/>
      <c r="Q29" s="121"/>
      <c r="R29" s="121"/>
      <c r="S29" s="121"/>
      <c r="T29" s="65" t="s">
        <v>76</v>
      </c>
      <c r="U29" s="14" t="s">
        <v>297</v>
      </c>
      <c r="V29" s="83"/>
    </row>
    <row r="30" spans="1:22" s="30" customFormat="1" ht="12.75">
      <c r="A30" s="46" t="s">
        <v>80</v>
      </c>
      <c r="B30" s="47" t="s">
        <v>81</v>
      </c>
      <c r="C30" s="108">
        <f aca="true" t="shared" si="5" ref="C30:S30">SUM(C31:C45)</f>
        <v>15.203719999999997</v>
      </c>
      <c r="D30" s="108">
        <f t="shared" si="5"/>
        <v>0.46126</v>
      </c>
      <c r="E30" s="108">
        <f t="shared" si="5"/>
        <v>14.742459999999998</v>
      </c>
      <c r="F30" s="108">
        <f t="shared" si="5"/>
        <v>9.48213</v>
      </c>
      <c r="G30" s="108">
        <f t="shared" si="5"/>
        <v>3.84265</v>
      </c>
      <c r="H30" s="108">
        <f t="shared" si="5"/>
        <v>0</v>
      </c>
      <c r="I30" s="108">
        <f t="shared" si="5"/>
        <v>0</v>
      </c>
      <c r="J30" s="108">
        <f t="shared" si="5"/>
        <v>0</v>
      </c>
      <c r="K30" s="108">
        <f t="shared" si="5"/>
        <v>0</v>
      </c>
      <c r="L30" s="108">
        <f t="shared" si="5"/>
        <v>1.27943</v>
      </c>
      <c r="M30" s="108">
        <f t="shared" si="5"/>
        <v>0</v>
      </c>
      <c r="N30" s="108">
        <f t="shared" si="5"/>
        <v>0.12825</v>
      </c>
      <c r="O30" s="108">
        <f t="shared" si="5"/>
        <v>0</v>
      </c>
      <c r="P30" s="108">
        <f t="shared" si="5"/>
        <v>0</v>
      </c>
      <c r="Q30" s="108">
        <f t="shared" si="5"/>
        <v>0</v>
      </c>
      <c r="R30" s="108">
        <f t="shared" si="5"/>
        <v>0</v>
      </c>
      <c r="S30" s="108">
        <f t="shared" si="5"/>
        <v>0.01</v>
      </c>
      <c r="T30" s="14"/>
      <c r="U30" s="14"/>
      <c r="V30" s="83"/>
    </row>
    <row r="31" spans="1:22" s="30" customFormat="1" ht="69" customHeight="1">
      <c r="A31" s="14">
        <v>1</v>
      </c>
      <c r="B31" s="39" t="s">
        <v>82</v>
      </c>
      <c r="C31" s="108">
        <f aca="true" t="shared" si="6" ref="C31:C45">D31+E31</f>
        <v>0.0901</v>
      </c>
      <c r="D31" s="49">
        <v>0.05</v>
      </c>
      <c r="E31" s="108">
        <f aca="true" t="shared" si="7" ref="E31:E39">SUM(F31:S31)</f>
        <v>0.0401</v>
      </c>
      <c r="F31" s="49"/>
      <c r="G31" s="49">
        <v>0.0401</v>
      </c>
      <c r="H31" s="119"/>
      <c r="I31" s="119"/>
      <c r="J31" s="119"/>
      <c r="K31" s="119"/>
      <c r="L31" s="49"/>
      <c r="M31" s="119"/>
      <c r="N31" s="119"/>
      <c r="O31" s="119"/>
      <c r="P31" s="119"/>
      <c r="Q31" s="119"/>
      <c r="R31" s="119"/>
      <c r="S31" s="119"/>
      <c r="T31" s="48" t="s">
        <v>319</v>
      </c>
      <c r="U31" s="14" t="s">
        <v>249</v>
      </c>
      <c r="V31" s="83"/>
    </row>
    <row r="32" spans="1:21" s="30" customFormat="1" ht="81.75" customHeight="1">
      <c r="A32" s="14">
        <v>2</v>
      </c>
      <c r="B32" s="39" t="s">
        <v>268</v>
      </c>
      <c r="C32" s="108">
        <f t="shared" si="6"/>
        <v>0.1</v>
      </c>
      <c r="D32" s="49"/>
      <c r="E32" s="108">
        <f t="shared" si="7"/>
        <v>0.1</v>
      </c>
      <c r="F32" s="49"/>
      <c r="G32" s="49">
        <v>0.1</v>
      </c>
      <c r="H32" s="119"/>
      <c r="I32" s="119"/>
      <c r="J32" s="119"/>
      <c r="K32" s="119"/>
      <c r="L32" s="49"/>
      <c r="M32" s="119"/>
      <c r="N32" s="119"/>
      <c r="O32" s="119"/>
      <c r="P32" s="119"/>
      <c r="Q32" s="119"/>
      <c r="R32" s="119"/>
      <c r="S32" s="119"/>
      <c r="T32" s="48" t="s">
        <v>87</v>
      </c>
      <c r="U32" s="14" t="s">
        <v>250</v>
      </c>
    </row>
    <row r="33" spans="1:21" s="30" customFormat="1" ht="72" customHeight="1">
      <c r="A33" s="14">
        <v>3</v>
      </c>
      <c r="B33" s="39" t="s">
        <v>269</v>
      </c>
      <c r="C33" s="108">
        <f t="shared" si="6"/>
        <v>0.50223</v>
      </c>
      <c r="D33" s="49">
        <v>0.3</v>
      </c>
      <c r="E33" s="108">
        <f t="shared" si="7"/>
        <v>0.20223000000000002</v>
      </c>
      <c r="F33" s="49">
        <v>0.2</v>
      </c>
      <c r="G33" s="49"/>
      <c r="H33" s="119"/>
      <c r="I33" s="119"/>
      <c r="J33" s="119"/>
      <c r="K33" s="119"/>
      <c r="L33" s="49">
        <v>0.00223</v>
      </c>
      <c r="M33" s="119"/>
      <c r="N33" s="119"/>
      <c r="O33" s="119"/>
      <c r="P33" s="119"/>
      <c r="Q33" s="119"/>
      <c r="R33" s="119"/>
      <c r="S33" s="119"/>
      <c r="T33" s="48" t="s">
        <v>88</v>
      </c>
      <c r="U33" s="14" t="s">
        <v>249</v>
      </c>
    </row>
    <row r="34" spans="1:21" s="30" customFormat="1" ht="38.25">
      <c r="A34" s="14">
        <v>4</v>
      </c>
      <c r="B34" s="39" t="s">
        <v>83</v>
      </c>
      <c r="C34" s="108">
        <f t="shared" si="6"/>
        <v>0.13219</v>
      </c>
      <c r="D34" s="49">
        <v>0.11126</v>
      </c>
      <c r="E34" s="108">
        <f t="shared" si="7"/>
        <v>0.02093</v>
      </c>
      <c r="F34" s="49">
        <v>0.02093</v>
      </c>
      <c r="G34" s="49"/>
      <c r="H34" s="119"/>
      <c r="I34" s="119"/>
      <c r="J34" s="119"/>
      <c r="K34" s="119"/>
      <c r="L34" s="49"/>
      <c r="M34" s="119"/>
      <c r="N34" s="119"/>
      <c r="O34" s="119"/>
      <c r="P34" s="119"/>
      <c r="Q34" s="119"/>
      <c r="R34" s="119"/>
      <c r="S34" s="119"/>
      <c r="T34" s="48" t="s">
        <v>89</v>
      </c>
      <c r="U34" s="189" t="s">
        <v>298</v>
      </c>
    </row>
    <row r="35" spans="1:22" s="30" customFormat="1" ht="27.75" customHeight="1">
      <c r="A35" s="14">
        <v>5</v>
      </c>
      <c r="B35" s="39" t="s">
        <v>84</v>
      </c>
      <c r="C35" s="108">
        <f t="shared" si="6"/>
        <v>1.88</v>
      </c>
      <c r="D35" s="49"/>
      <c r="E35" s="108">
        <f t="shared" si="7"/>
        <v>1.88</v>
      </c>
      <c r="F35" s="49">
        <v>1.88</v>
      </c>
      <c r="G35" s="49"/>
      <c r="H35" s="119"/>
      <c r="I35" s="119"/>
      <c r="J35" s="119"/>
      <c r="K35" s="119"/>
      <c r="L35" s="49"/>
      <c r="M35" s="119"/>
      <c r="N35" s="119"/>
      <c r="O35" s="119"/>
      <c r="P35" s="119"/>
      <c r="Q35" s="119"/>
      <c r="R35" s="119"/>
      <c r="S35" s="119"/>
      <c r="T35" s="48" t="s">
        <v>90</v>
      </c>
      <c r="U35" s="190"/>
      <c r="V35" s="197"/>
    </row>
    <row r="36" spans="1:22" s="30" customFormat="1" ht="25.5">
      <c r="A36" s="14">
        <v>6</v>
      </c>
      <c r="B36" s="39" t="s">
        <v>85</v>
      </c>
      <c r="C36" s="108">
        <f t="shared" si="6"/>
        <v>2.05</v>
      </c>
      <c r="D36" s="49"/>
      <c r="E36" s="108">
        <f t="shared" si="7"/>
        <v>2.05</v>
      </c>
      <c r="F36" s="49">
        <v>1</v>
      </c>
      <c r="G36" s="49">
        <v>0.55</v>
      </c>
      <c r="H36" s="119"/>
      <c r="I36" s="119"/>
      <c r="J36" s="119"/>
      <c r="K36" s="119"/>
      <c r="L36" s="49">
        <v>0.5</v>
      </c>
      <c r="M36" s="119"/>
      <c r="N36" s="119"/>
      <c r="O36" s="119"/>
      <c r="P36" s="119"/>
      <c r="Q36" s="119"/>
      <c r="R36" s="119"/>
      <c r="S36" s="119"/>
      <c r="T36" s="48" t="s">
        <v>91</v>
      </c>
      <c r="U36" s="190"/>
      <c r="V36" s="197"/>
    </row>
    <row r="37" spans="1:22" s="30" customFormat="1" ht="27.75" customHeight="1">
      <c r="A37" s="14">
        <v>7</v>
      </c>
      <c r="B37" s="39" t="s">
        <v>86</v>
      </c>
      <c r="C37" s="108">
        <f t="shared" si="6"/>
        <v>0.972</v>
      </c>
      <c r="D37" s="49"/>
      <c r="E37" s="108">
        <f t="shared" si="7"/>
        <v>0.972</v>
      </c>
      <c r="F37" s="49"/>
      <c r="G37" s="49">
        <v>0.6</v>
      </c>
      <c r="H37" s="119"/>
      <c r="I37" s="119"/>
      <c r="J37" s="49"/>
      <c r="K37" s="49"/>
      <c r="L37" s="49">
        <v>0.372</v>
      </c>
      <c r="M37" s="119"/>
      <c r="N37" s="119"/>
      <c r="O37" s="49"/>
      <c r="P37" s="49"/>
      <c r="Q37" s="49"/>
      <c r="R37" s="49"/>
      <c r="S37" s="49"/>
      <c r="T37" s="48" t="s">
        <v>92</v>
      </c>
      <c r="U37" s="190"/>
      <c r="V37" s="197"/>
    </row>
    <row r="38" spans="1:22" s="30" customFormat="1" ht="22.5" customHeight="1">
      <c r="A38" s="14">
        <v>8</v>
      </c>
      <c r="B38" s="39" t="s">
        <v>270</v>
      </c>
      <c r="C38" s="108">
        <f t="shared" si="6"/>
        <v>0.1755</v>
      </c>
      <c r="D38" s="49"/>
      <c r="E38" s="108">
        <f t="shared" si="7"/>
        <v>0.1755</v>
      </c>
      <c r="F38" s="49">
        <v>0.1</v>
      </c>
      <c r="G38" s="49">
        <v>0.0755</v>
      </c>
      <c r="H38" s="119"/>
      <c r="I38" s="119"/>
      <c r="J38" s="49"/>
      <c r="K38" s="49"/>
      <c r="L38" s="49"/>
      <c r="M38" s="119"/>
      <c r="N38" s="119"/>
      <c r="O38" s="49"/>
      <c r="P38" s="49"/>
      <c r="Q38" s="49"/>
      <c r="R38" s="49"/>
      <c r="S38" s="49"/>
      <c r="T38" s="48" t="s">
        <v>93</v>
      </c>
      <c r="U38" s="190"/>
      <c r="V38" s="197"/>
    </row>
    <row r="39" spans="1:22" s="30" customFormat="1" ht="25.5">
      <c r="A39" s="14">
        <v>9</v>
      </c>
      <c r="B39" s="39" t="s">
        <v>271</v>
      </c>
      <c r="C39" s="108">
        <f t="shared" si="6"/>
        <v>7</v>
      </c>
      <c r="D39" s="49"/>
      <c r="E39" s="108">
        <f t="shared" si="7"/>
        <v>7</v>
      </c>
      <c r="F39" s="49">
        <v>5</v>
      </c>
      <c r="G39" s="49">
        <v>2</v>
      </c>
      <c r="H39" s="119"/>
      <c r="I39" s="119"/>
      <c r="J39" s="49"/>
      <c r="K39" s="49"/>
      <c r="L39" s="121"/>
      <c r="M39" s="119"/>
      <c r="N39" s="119"/>
      <c r="O39" s="49"/>
      <c r="P39" s="49"/>
      <c r="Q39" s="49"/>
      <c r="R39" s="49"/>
      <c r="S39" s="49"/>
      <c r="T39" s="14" t="s">
        <v>93</v>
      </c>
      <c r="U39" s="194"/>
      <c r="V39" s="197"/>
    </row>
    <row r="40" spans="1:22" s="30" customFormat="1" ht="30">
      <c r="A40" s="14">
        <v>10</v>
      </c>
      <c r="B40" s="44" t="s">
        <v>305</v>
      </c>
      <c r="C40" s="94">
        <f t="shared" si="6"/>
        <v>0.042</v>
      </c>
      <c r="D40" s="95"/>
      <c r="E40" s="95">
        <f aca="true" t="shared" si="8" ref="E40:E45">SUM(F40:S40)</f>
        <v>0.042</v>
      </c>
      <c r="F40" s="96"/>
      <c r="G40" s="97"/>
      <c r="H40" s="97"/>
      <c r="I40" s="97"/>
      <c r="J40" s="96"/>
      <c r="K40" s="97"/>
      <c r="L40" s="96">
        <v>0.042</v>
      </c>
      <c r="M40" s="97"/>
      <c r="N40" s="97"/>
      <c r="O40" s="97"/>
      <c r="P40" s="97"/>
      <c r="Q40" s="97"/>
      <c r="R40" s="97"/>
      <c r="S40" s="97"/>
      <c r="T40" s="43" t="s">
        <v>306</v>
      </c>
      <c r="U40" s="15"/>
      <c r="V40" s="93"/>
    </row>
    <row r="41" spans="1:22" s="30" customFormat="1" ht="51">
      <c r="A41" s="14">
        <v>11</v>
      </c>
      <c r="B41" s="98" t="s">
        <v>307</v>
      </c>
      <c r="C41" s="99">
        <f t="shared" si="6"/>
        <v>0.1558</v>
      </c>
      <c r="D41" s="95"/>
      <c r="E41" s="95">
        <f t="shared" si="8"/>
        <v>0.1558</v>
      </c>
      <c r="F41" s="97"/>
      <c r="G41" s="100">
        <f>275.5/10000</f>
        <v>0.02755</v>
      </c>
      <c r="H41" s="97"/>
      <c r="I41" s="97"/>
      <c r="J41" s="97"/>
      <c r="K41" s="97"/>
      <c r="L41" s="101"/>
      <c r="M41" s="97"/>
      <c r="N41" s="102">
        <v>0.12825</v>
      </c>
      <c r="O41" s="97"/>
      <c r="P41" s="97"/>
      <c r="Q41" s="97"/>
      <c r="R41" s="97"/>
      <c r="S41" s="97"/>
      <c r="T41" s="103" t="s">
        <v>308</v>
      </c>
      <c r="U41" s="104" t="s">
        <v>309</v>
      </c>
      <c r="V41" s="93"/>
    </row>
    <row r="42" spans="1:22" s="30" customFormat="1" ht="140.25">
      <c r="A42" s="149">
        <v>12</v>
      </c>
      <c r="B42" s="204" t="s">
        <v>329</v>
      </c>
      <c r="C42" s="205">
        <v>0.17</v>
      </c>
      <c r="D42" s="206"/>
      <c r="E42" s="206">
        <v>0.17</v>
      </c>
      <c r="F42" s="207"/>
      <c r="G42" s="208">
        <v>0.14</v>
      </c>
      <c r="H42" s="207"/>
      <c r="I42" s="207"/>
      <c r="J42" s="207"/>
      <c r="K42" s="207"/>
      <c r="L42" s="209">
        <v>0.02</v>
      </c>
      <c r="M42" s="207"/>
      <c r="N42" s="210"/>
      <c r="O42" s="207"/>
      <c r="P42" s="207"/>
      <c r="Q42" s="207"/>
      <c r="R42" s="207"/>
      <c r="S42" s="207">
        <v>0.01</v>
      </c>
      <c r="T42" s="211" t="s">
        <v>310</v>
      </c>
      <c r="U42" s="212" t="s">
        <v>311</v>
      </c>
      <c r="V42" s="213" t="s">
        <v>330</v>
      </c>
    </row>
    <row r="43" spans="1:22" s="30" customFormat="1" ht="127.5">
      <c r="A43" s="14">
        <v>13</v>
      </c>
      <c r="B43" s="98" t="s">
        <v>312</v>
      </c>
      <c r="C43" s="99">
        <f t="shared" si="6"/>
        <v>0.4927</v>
      </c>
      <c r="D43" s="95"/>
      <c r="E43" s="95">
        <f t="shared" si="8"/>
        <v>0.4927</v>
      </c>
      <c r="F43" s="97"/>
      <c r="G43" s="100">
        <f>1895/10000</f>
        <v>0.1895</v>
      </c>
      <c r="H43" s="97"/>
      <c r="I43" s="97"/>
      <c r="J43" s="97"/>
      <c r="K43" s="97"/>
      <c r="L43" s="101">
        <v>0.3032</v>
      </c>
      <c r="M43" s="97"/>
      <c r="N43" s="102"/>
      <c r="O43" s="97"/>
      <c r="P43" s="97"/>
      <c r="Q43" s="97"/>
      <c r="R43" s="97"/>
      <c r="S43" s="97"/>
      <c r="T43" s="103" t="s">
        <v>308</v>
      </c>
      <c r="U43" s="104" t="s">
        <v>313</v>
      </c>
      <c r="V43" s="93"/>
    </row>
    <row r="44" spans="1:22" s="30" customFormat="1" ht="102">
      <c r="A44" s="14">
        <v>14</v>
      </c>
      <c r="B44" s="105" t="s">
        <v>314</v>
      </c>
      <c r="C44" s="99">
        <f t="shared" si="6"/>
        <v>0.55</v>
      </c>
      <c r="D44" s="95"/>
      <c r="E44" s="95">
        <f t="shared" si="8"/>
        <v>0.55</v>
      </c>
      <c r="F44" s="97">
        <v>0.55</v>
      </c>
      <c r="G44" s="106"/>
      <c r="H44" s="97"/>
      <c r="I44" s="97"/>
      <c r="J44" s="97"/>
      <c r="K44" s="97"/>
      <c r="L44" s="101"/>
      <c r="M44" s="97"/>
      <c r="N44" s="102"/>
      <c r="O44" s="97"/>
      <c r="P44" s="97"/>
      <c r="Q44" s="97"/>
      <c r="R44" s="97"/>
      <c r="S44" s="97"/>
      <c r="T44" s="107" t="s">
        <v>90</v>
      </c>
      <c r="U44" s="9" t="s">
        <v>315</v>
      </c>
      <c r="V44" s="93"/>
    </row>
    <row r="45" spans="1:22" s="30" customFormat="1" ht="12.75">
      <c r="A45" s="14">
        <v>15</v>
      </c>
      <c r="B45" s="105" t="s">
        <v>316</v>
      </c>
      <c r="C45" s="99">
        <f t="shared" si="6"/>
        <v>0.8912</v>
      </c>
      <c r="D45" s="95"/>
      <c r="E45" s="95">
        <f t="shared" si="8"/>
        <v>0.8912</v>
      </c>
      <c r="F45" s="97">
        <v>0.7312</v>
      </c>
      <c r="G45" s="100">
        <v>0.12</v>
      </c>
      <c r="H45" s="97"/>
      <c r="I45" s="97"/>
      <c r="J45" s="97"/>
      <c r="K45" s="97"/>
      <c r="L45" s="100">
        <v>0.04</v>
      </c>
      <c r="M45" s="97"/>
      <c r="N45" s="100"/>
      <c r="O45" s="97"/>
      <c r="P45" s="97"/>
      <c r="Q45" s="97"/>
      <c r="R45" s="97"/>
      <c r="S45" s="97"/>
      <c r="T45" s="107" t="s">
        <v>90</v>
      </c>
      <c r="U45" s="9"/>
      <c r="V45" s="93"/>
    </row>
    <row r="46" spans="1:22" s="30" customFormat="1" ht="12.75">
      <c r="A46" s="50" t="s">
        <v>94</v>
      </c>
      <c r="B46" s="42" t="s">
        <v>95</v>
      </c>
      <c r="C46" s="108">
        <f aca="true" t="shared" si="9" ref="C46:S46">SUM(C47:C58)</f>
        <v>12.9839</v>
      </c>
      <c r="D46" s="108">
        <f t="shared" si="9"/>
        <v>0</v>
      </c>
      <c r="E46" s="108">
        <f t="shared" si="9"/>
        <v>12.9839</v>
      </c>
      <c r="F46" s="108">
        <f t="shared" si="9"/>
        <v>1.81</v>
      </c>
      <c r="G46" s="108">
        <f t="shared" si="9"/>
        <v>5.3938999999999995</v>
      </c>
      <c r="H46" s="108">
        <f t="shared" si="9"/>
        <v>0</v>
      </c>
      <c r="I46" s="108">
        <f t="shared" si="9"/>
        <v>0</v>
      </c>
      <c r="J46" s="108">
        <f t="shared" si="9"/>
        <v>0</v>
      </c>
      <c r="K46" s="108">
        <f t="shared" si="9"/>
        <v>0</v>
      </c>
      <c r="L46" s="108">
        <f t="shared" si="9"/>
        <v>0.05</v>
      </c>
      <c r="M46" s="108">
        <f t="shared" si="9"/>
        <v>0</v>
      </c>
      <c r="N46" s="108">
        <f t="shared" si="9"/>
        <v>0</v>
      </c>
      <c r="O46" s="108">
        <f t="shared" si="9"/>
        <v>0</v>
      </c>
      <c r="P46" s="108">
        <f t="shared" si="9"/>
        <v>0</v>
      </c>
      <c r="Q46" s="108">
        <f t="shared" si="9"/>
        <v>0</v>
      </c>
      <c r="R46" s="108">
        <f t="shared" si="9"/>
        <v>0</v>
      </c>
      <c r="S46" s="108">
        <f t="shared" si="9"/>
        <v>5.7299999999999995</v>
      </c>
      <c r="T46" s="71"/>
      <c r="U46" s="72"/>
      <c r="V46" s="84"/>
    </row>
    <row r="47" spans="1:22" s="30" customFormat="1" ht="75.75" customHeight="1">
      <c r="A47" s="40">
        <v>1</v>
      </c>
      <c r="B47" s="73" t="s">
        <v>96</v>
      </c>
      <c r="C47" s="108">
        <f aca="true" t="shared" si="10" ref="C47:C78">D47+E47</f>
        <v>1.75</v>
      </c>
      <c r="D47" s="49"/>
      <c r="E47" s="108">
        <f aca="true" t="shared" si="11" ref="E47:E57">SUM(F47:S47)</f>
        <v>1.75</v>
      </c>
      <c r="F47" s="123"/>
      <c r="G47" s="123">
        <v>1.75</v>
      </c>
      <c r="H47" s="119"/>
      <c r="I47" s="119"/>
      <c r="J47" s="49"/>
      <c r="K47" s="49"/>
      <c r="L47" s="123"/>
      <c r="M47" s="119"/>
      <c r="N47" s="119"/>
      <c r="O47" s="49"/>
      <c r="P47" s="49"/>
      <c r="Q47" s="49"/>
      <c r="R47" s="49"/>
      <c r="S47" s="49"/>
      <c r="T47" s="65" t="s">
        <v>103</v>
      </c>
      <c r="U47" s="189" t="s">
        <v>251</v>
      </c>
      <c r="V47" s="84"/>
    </row>
    <row r="48" spans="1:22" s="30" customFormat="1" ht="25.5">
      <c r="A48" s="40">
        <v>2</v>
      </c>
      <c r="B48" s="73" t="s">
        <v>97</v>
      </c>
      <c r="C48" s="108">
        <f t="shared" si="10"/>
        <v>1.2</v>
      </c>
      <c r="D48" s="119"/>
      <c r="E48" s="108">
        <f t="shared" si="11"/>
        <v>1.2</v>
      </c>
      <c r="F48" s="123">
        <v>1.2</v>
      </c>
      <c r="G48" s="123"/>
      <c r="H48" s="119"/>
      <c r="I48" s="119"/>
      <c r="J48" s="119"/>
      <c r="K48" s="124"/>
      <c r="L48" s="123"/>
      <c r="M48" s="119"/>
      <c r="N48" s="119"/>
      <c r="O48" s="119"/>
      <c r="P48" s="119"/>
      <c r="Q48" s="119"/>
      <c r="R48" s="119"/>
      <c r="S48" s="124"/>
      <c r="T48" s="65" t="s">
        <v>104</v>
      </c>
      <c r="U48" s="190"/>
      <c r="V48" s="84"/>
    </row>
    <row r="49" spans="1:22" s="30" customFormat="1" ht="25.5">
      <c r="A49" s="40">
        <v>3</v>
      </c>
      <c r="B49" s="73" t="s">
        <v>98</v>
      </c>
      <c r="C49" s="108">
        <f t="shared" si="10"/>
        <v>1.1</v>
      </c>
      <c r="D49" s="119"/>
      <c r="E49" s="108">
        <f t="shared" si="11"/>
        <v>1.1</v>
      </c>
      <c r="F49" s="123"/>
      <c r="G49" s="123">
        <v>1.1</v>
      </c>
      <c r="H49" s="119"/>
      <c r="I49" s="119"/>
      <c r="J49" s="119"/>
      <c r="K49" s="124"/>
      <c r="L49" s="123"/>
      <c r="M49" s="119"/>
      <c r="N49" s="119"/>
      <c r="O49" s="119"/>
      <c r="P49" s="119"/>
      <c r="Q49" s="119"/>
      <c r="R49" s="119"/>
      <c r="S49" s="124"/>
      <c r="T49" s="65" t="s">
        <v>105</v>
      </c>
      <c r="U49" s="194"/>
      <c r="V49" s="84"/>
    </row>
    <row r="50" spans="1:22" s="30" customFormat="1" ht="76.5">
      <c r="A50" s="40">
        <v>4</v>
      </c>
      <c r="B50" s="73" t="s">
        <v>99</v>
      </c>
      <c r="C50" s="108">
        <f t="shared" si="10"/>
        <v>0.3</v>
      </c>
      <c r="D50" s="119"/>
      <c r="E50" s="108">
        <f t="shared" si="11"/>
        <v>0.3</v>
      </c>
      <c r="F50" s="123"/>
      <c r="G50" s="123">
        <v>0.3</v>
      </c>
      <c r="H50" s="119"/>
      <c r="I50" s="119"/>
      <c r="J50" s="119"/>
      <c r="K50" s="124"/>
      <c r="L50" s="123"/>
      <c r="M50" s="119"/>
      <c r="N50" s="119"/>
      <c r="O50" s="119"/>
      <c r="P50" s="119"/>
      <c r="Q50" s="119"/>
      <c r="R50" s="119"/>
      <c r="S50" s="124"/>
      <c r="T50" s="65" t="s">
        <v>106</v>
      </c>
      <c r="U50" s="14" t="s">
        <v>109</v>
      </c>
      <c r="V50" s="197"/>
    </row>
    <row r="51" spans="1:22" s="30" customFormat="1" ht="76.5">
      <c r="A51" s="40">
        <v>5</v>
      </c>
      <c r="B51" s="73" t="s">
        <v>100</v>
      </c>
      <c r="C51" s="108">
        <f t="shared" si="10"/>
        <v>1.04</v>
      </c>
      <c r="D51" s="119"/>
      <c r="E51" s="108">
        <f t="shared" si="11"/>
        <v>1.04</v>
      </c>
      <c r="F51" s="123"/>
      <c r="G51" s="123">
        <v>1.04</v>
      </c>
      <c r="H51" s="119"/>
      <c r="I51" s="119"/>
      <c r="J51" s="119"/>
      <c r="K51" s="124"/>
      <c r="L51" s="123"/>
      <c r="M51" s="119"/>
      <c r="N51" s="119"/>
      <c r="O51" s="119"/>
      <c r="P51" s="119"/>
      <c r="Q51" s="119"/>
      <c r="R51" s="119"/>
      <c r="S51" s="124"/>
      <c r="T51" s="65" t="s">
        <v>105</v>
      </c>
      <c r="U51" s="14" t="s">
        <v>110</v>
      </c>
      <c r="V51" s="197"/>
    </row>
    <row r="52" spans="1:22" s="30" customFormat="1" ht="51">
      <c r="A52" s="40">
        <v>6</v>
      </c>
      <c r="B52" s="73" t="s">
        <v>101</v>
      </c>
      <c r="C52" s="108">
        <f t="shared" si="10"/>
        <v>0.09</v>
      </c>
      <c r="D52" s="119"/>
      <c r="E52" s="108">
        <f t="shared" si="11"/>
        <v>0.09</v>
      </c>
      <c r="F52" s="123"/>
      <c r="G52" s="123">
        <v>0.09</v>
      </c>
      <c r="H52" s="119"/>
      <c r="I52" s="119"/>
      <c r="J52" s="119"/>
      <c r="K52" s="124"/>
      <c r="L52" s="123"/>
      <c r="M52" s="119"/>
      <c r="N52" s="119"/>
      <c r="O52" s="119"/>
      <c r="P52" s="119"/>
      <c r="Q52" s="119"/>
      <c r="R52" s="119"/>
      <c r="S52" s="124"/>
      <c r="T52" s="65" t="s">
        <v>107</v>
      </c>
      <c r="U52" s="14" t="s">
        <v>299</v>
      </c>
      <c r="V52" s="82"/>
    </row>
    <row r="53" spans="1:22" s="30" customFormat="1" ht="34.5" customHeight="1">
      <c r="A53" s="40">
        <v>7</v>
      </c>
      <c r="B53" s="73" t="s">
        <v>102</v>
      </c>
      <c r="C53" s="108">
        <f t="shared" si="10"/>
        <v>0.66</v>
      </c>
      <c r="D53" s="49"/>
      <c r="E53" s="108">
        <f t="shared" si="11"/>
        <v>0.66</v>
      </c>
      <c r="F53" s="123">
        <v>0.61</v>
      </c>
      <c r="G53" s="123"/>
      <c r="H53" s="49"/>
      <c r="I53" s="49"/>
      <c r="J53" s="49"/>
      <c r="K53" s="49"/>
      <c r="L53" s="123">
        <v>0.05</v>
      </c>
      <c r="M53" s="49"/>
      <c r="N53" s="49"/>
      <c r="O53" s="49"/>
      <c r="P53" s="49"/>
      <c r="Q53" s="49"/>
      <c r="R53" s="49"/>
      <c r="S53" s="49"/>
      <c r="T53" s="65" t="s">
        <v>104</v>
      </c>
      <c r="U53" s="189" t="s">
        <v>251</v>
      </c>
      <c r="V53" s="82"/>
    </row>
    <row r="54" spans="1:21" s="30" customFormat="1" ht="51" customHeight="1">
      <c r="A54" s="40">
        <v>8</v>
      </c>
      <c r="B54" s="73" t="s">
        <v>272</v>
      </c>
      <c r="C54" s="108">
        <f t="shared" si="10"/>
        <v>0.05</v>
      </c>
      <c r="D54" s="108"/>
      <c r="E54" s="108">
        <f t="shared" si="11"/>
        <v>0.05</v>
      </c>
      <c r="F54" s="123"/>
      <c r="G54" s="123">
        <v>0.05</v>
      </c>
      <c r="H54" s="108"/>
      <c r="I54" s="108"/>
      <c r="J54" s="108"/>
      <c r="K54" s="108"/>
      <c r="L54" s="123"/>
      <c r="M54" s="108"/>
      <c r="N54" s="108"/>
      <c r="O54" s="108"/>
      <c r="P54" s="108"/>
      <c r="Q54" s="108"/>
      <c r="R54" s="108"/>
      <c r="S54" s="108"/>
      <c r="T54" s="65" t="s">
        <v>108</v>
      </c>
      <c r="U54" s="190"/>
    </row>
    <row r="55" spans="1:21" s="30" customFormat="1" ht="87" customHeight="1">
      <c r="A55" s="40">
        <v>9</v>
      </c>
      <c r="B55" s="68" t="s">
        <v>111</v>
      </c>
      <c r="C55" s="108">
        <f t="shared" si="10"/>
        <v>0.02</v>
      </c>
      <c r="D55" s="108"/>
      <c r="E55" s="108">
        <f t="shared" si="11"/>
        <v>0.02</v>
      </c>
      <c r="F55" s="119"/>
      <c r="G55" s="119"/>
      <c r="H55" s="119"/>
      <c r="I55" s="119"/>
      <c r="J55" s="119"/>
      <c r="K55" s="119"/>
      <c r="L55" s="119"/>
      <c r="M55" s="119"/>
      <c r="N55" s="119"/>
      <c r="O55" s="119"/>
      <c r="P55" s="119"/>
      <c r="Q55" s="119"/>
      <c r="R55" s="119"/>
      <c r="S55" s="119">
        <v>0.02</v>
      </c>
      <c r="T55" s="54" t="s">
        <v>112</v>
      </c>
      <c r="U55" s="189" t="s">
        <v>273</v>
      </c>
    </row>
    <row r="56" spans="1:21" s="30" customFormat="1" ht="96.75" customHeight="1">
      <c r="A56" s="40">
        <v>10</v>
      </c>
      <c r="B56" s="68" t="s">
        <v>113</v>
      </c>
      <c r="C56" s="108">
        <f t="shared" si="10"/>
        <v>0.9</v>
      </c>
      <c r="D56" s="108"/>
      <c r="E56" s="108">
        <f t="shared" si="11"/>
        <v>0.9</v>
      </c>
      <c r="F56" s="119"/>
      <c r="G56" s="119">
        <v>0.9</v>
      </c>
      <c r="H56" s="119"/>
      <c r="I56" s="119"/>
      <c r="J56" s="119"/>
      <c r="K56" s="119"/>
      <c r="L56" s="119"/>
      <c r="M56" s="119"/>
      <c r="N56" s="119"/>
      <c r="O56" s="119"/>
      <c r="P56" s="119"/>
      <c r="Q56" s="119"/>
      <c r="R56" s="119"/>
      <c r="S56" s="119"/>
      <c r="T56" s="54" t="s">
        <v>114</v>
      </c>
      <c r="U56" s="194"/>
    </row>
    <row r="57" spans="1:21" s="30" customFormat="1" ht="145.5" customHeight="1">
      <c r="A57" s="40">
        <v>11</v>
      </c>
      <c r="B57" s="73" t="s">
        <v>115</v>
      </c>
      <c r="C57" s="108">
        <f t="shared" si="10"/>
        <v>5.71</v>
      </c>
      <c r="D57" s="119"/>
      <c r="E57" s="108">
        <f t="shared" si="11"/>
        <v>5.71</v>
      </c>
      <c r="F57" s="123"/>
      <c r="G57" s="119"/>
      <c r="H57" s="119"/>
      <c r="I57" s="119"/>
      <c r="J57" s="119"/>
      <c r="K57" s="119"/>
      <c r="L57" s="119"/>
      <c r="M57" s="119"/>
      <c r="N57" s="119"/>
      <c r="O57" s="119"/>
      <c r="P57" s="119"/>
      <c r="Q57" s="119"/>
      <c r="R57" s="119"/>
      <c r="S57" s="119">
        <v>5.71</v>
      </c>
      <c r="T57" s="14" t="s">
        <v>116</v>
      </c>
      <c r="U57" s="14" t="s">
        <v>264</v>
      </c>
    </row>
    <row r="58" spans="1:21" s="30" customFormat="1" ht="25.5">
      <c r="A58" s="40">
        <v>12</v>
      </c>
      <c r="B58" s="80" t="s">
        <v>317</v>
      </c>
      <c r="C58" s="99">
        <f t="shared" si="10"/>
        <v>0.1639</v>
      </c>
      <c r="D58" s="95"/>
      <c r="E58" s="95">
        <f>SUM(F58:S58)</f>
        <v>0.1639</v>
      </c>
      <c r="F58" s="97"/>
      <c r="G58" s="100">
        <v>0.1639</v>
      </c>
      <c r="H58" s="97"/>
      <c r="I58" s="97"/>
      <c r="J58" s="97"/>
      <c r="K58" s="97"/>
      <c r="L58" s="100"/>
      <c r="M58" s="97"/>
      <c r="N58" s="100"/>
      <c r="O58" s="97"/>
      <c r="P58" s="97"/>
      <c r="Q58" s="97"/>
      <c r="R58" s="97"/>
      <c r="S58" s="97"/>
      <c r="T58" s="9" t="s">
        <v>318</v>
      </c>
      <c r="U58" s="9"/>
    </row>
    <row r="59" spans="1:21" s="30" customFormat="1" ht="12.75">
      <c r="A59" s="46" t="s">
        <v>124</v>
      </c>
      <c r="B59" s="74" t="s">
        <v>236</v>
      </c>
      <c r="C59" s="108">
        <f t="shared" si="10"/>
        <v>34.64</v>
      </c>
      <c r="D59" s="108">
        <f aca="true" t="shared" si="12" ref="D59:S59">SUM(D60:D87)</f>
        <v>2.2</v>
      </c>
      <c r="E59" s="108">
        <f t="shared" si="12"/>
        <v>32.44</v>
      </c>
      <c r="F59" s="108">
        <f t="shared" si="12"/>
        <v>10.31</v>
      </c>
      <c r="G59" s="108">
        <f t="shared" si="12"/>
        <v>20.78</v>
      </c>
      <c r="H59" s="108">
        <f t="shared" si="12"/>
        <v>0</v>
      </c>
      <c r="I59" s="108">
        <f t="shared" si="12"/>
        <v>0</v>
      </c>
      <c r="J59" s="108">
        <f t="shared" si="12"/>
        <v>0.35</v>
      </c>
      <c r="K59" s="108">
        <f t="shared" si="12"/>
        <v>0.78</v>
      </c>
      <c r="L59" s="108">
        <f t="shared" si="12"/>
        <v>0.22000000000000003</v>
      </c>
      <c r="M59" s="108">
        <f t="shared" si="12"/>
        <v>0</v>
      </c>
      <c r="N59" s="108">
        <f t="shared" si="12"/>
        <v>0</v>
      </c>
      <c r="O59" s="108">
        <f t="shared" si="12"/>
        <v>0</v>
      </c>
      <c r="P59" s="108">
        <f t="shared" si="12"/>
        <v>0</v>
      </c>
      <c r="Q59" s="108">
        <f t="shared" si="12"/>
        <v>0</v>
      </c>
      <c r="R59" s="108">
        <f t="shared" si="12"/>
        <v>0</v>
      </c>
      <c r="S59" s="108">
        <f t="shared" si="12"/>
        <v>0</v>
      </c>
      <c r="T59" s="14"/>
      <c r="U59" s="14"/>
    </row>
    <row r="60" spans="1:21" s="30" customFormat="1" ht="85.5" customHeight="1">
      <c r="A60" s="55">
        <v>1</v>
      </c>
      <c r="B60" s="67" t="s">
        <v>274</v>
      </c>
      <c r="C60" s="108">
        <f t="shared" si="10"/>
        <v>0.39999999999999997</v>
      </c>
      <c r="D60" s="119"/>
      <c r="E60" s="108">
        <f>SUM(F60:S60)</f>
        <v>0.39999999999999997</v>
      </c>
      <c r="F60" s="119">
        <v>0.2</v>
      </c>
      <c r="G60" s="119">
        <v>0.15</v>
      </c>
      <c r="H60" s="119"/>
      <c r="I60" s="119"/>
      <c r="J60" s="119"/>
      <c r="K60" s="119">
        <v>0.05</v>
      </c>
      <c r="L60" s="119"/>
      <c r="M60" s="119"/>
      <c r="N60" s="119"/>
      <c r="O60" s="119"/>
      <c r="P60" s="119"/>
      <c r="Q60" s="119"/>
      <c r="R60" s="119"/>
      <c r="S60" s="119"/>
      <c r="T60" s="14" t="s">
        <v>117</v>
      </c>
      <c r="U60" s="195" t="s">
        <v>264</v>
      </c>
    </row>
    <row r="61" spans="1:21" s="30" customFormat="1" ht="58.5" customHeight="1">
      <c r="A61" s="55">
        <v>2</v>
      </c>
      <c r="B61" s="67" t="s">
        <v>275</v>
      </c>
      <c r="C61" s="108">
        <f t="shared" si="10"/>
        <v>0.5</v>
      </c>
      <c r="D61" s="49"/>
      <c r="E61" s="108">
        <f>SUM(F61:S61)</f>
        <v>0.5</v>
      </c>
      <c r="F61" s="119">
        <v>0.43</v>
      </c>
      <c r="G61" s="49">
        <v>0.05</v>
      </c>
      <c r="H61" s="49"/>
      <c r="I61" s="49"/>
      <c r="J61" s="49"/>
      <c r="K61" s="49">
        <v>0.02</v>
      </c>
      <c r="L61" s="49"/>
      <c r="M61" s="49"/>
      <c r="N61" s="49"/>
      <c r="O61" s="49"/>
      <c r="P61" s="49"/>
      <c r="Q61" s="49"/>
      <c r="R61" s="49"/>
      <c r="S61" s="49"/>
      <c r="T61" s="14" t="s">
        <v>117</v>
      </c>
      <c r="U61" s="188"/>
    </row>
    <row r="62" spans="1:21" s="30" customFormat="1" ht="117.75" customHeight="1">
      <c r="A62" s="55">
        <v>3</v>
      </c>
      <c r="B62" s="151" t="s">
        <v>276</v>
      </c>
      <c r="C62" s="108">
        <f t="shared" si="10"/>
        <v>1.8</v>
      </c>
      <c r="D62" s="49">
        <v>0.75</v>
      </c>
      <c r="E62" s="108">
        <f>SUM(F62:S62)</f>
        <v>1.05</v>
      </c>
      <c r="F62" s="49"/>
      <c r="G62" s="49">
        <v>1.05</v>
      </c>
      <c r="H62" s="49"/>
      <c r="I62" s="49"/>
      <c r="J62" s="49"/>
      <c r="K62" s="49"/>
      <c r="L62" s="49"/>
      <c r="M62" s="49"/>
      <c r="N62" s="49"/>
      <c r="O62" s="49"/>
      <c r="P62" s="49"/>
      <c r="Q62" s="49"/>
      <c r="R62" s="49"/>
      <c r="S62" s="49"/>
      <c r="T62" s="14" t="s">
        <v>118</v>
      </c>
      <c r="U62" s="75" t="s">
        <v>277</v>
      </c>
    </row>
    <row r="63" spans="1:22" s="30" customFormat="1" ht="96" customHeight="1">
      <c r="A63" s="164">
        <v>4</v>
      </c>
      <c r="B63" s="154" t="s">
        <v>322</v>
      </c>
      <c r="C63" s="155">
        <f>D63+E63</f>
        <v>1.85</v>
      </c>
      <c r="D63" s="156">
        <v>0.75</v>
      </c>
      <c r="E63" s="155">
        <f>SUM(F63:S63)</f>
        <v>1.1</v>
      </c>
      <c r="F63" s="157"/>
      <c r="G63" s="158">
        <v>1.05</v>
      </c>
      <c r="H63" s="159"/>
      <c r="I63" s="159"/>
      <c r="J63" s="159"/>
      <c r="K63" s="160"/>
      <c r="L63" s="158">
        <v>0.05</v>
      </c>
      <c r="M63" s="159"/>
      <c r="N63" s="159"/>
      <c r="O63" s="159"/>
      <c r="P63" s="159"/>
      <c r="Q63" s="159"/>
      <c r="R63" s="159"/>
      <c r="S63" s="159"/>
      <c r="T63" s="161" t="s">
        <v>217</v>
      </c>
      <c r="U63" s="165" t="s">
        <v>278</v>
      </c>
      <c r="V63" s="166" t="s">
        <v>324</v>
      </c>
    </row>
    <row r="64" spans="1:21" s="30" customFormat="1" ht="102" customHeight="1">
      <c r="A64" s="55">
        <v>5</v>
      </c>
      <c r="B64" s="152" t="s">
        <v>279</v>
      </c>
      <c r="C64" s="114">
        <f t="shared" si="10"/>
        <v>13</v>
      </c>
      <c r="D64" s="112"/>
      <c r="E64" s="114">
        <f>SUM(F64:S64)</f>
        <v>13</v>
      </c>
      <c r="F64" s="125">
        <v>9.48</v>
      </c>
      <c r="G64" s="125">
        <v>3.1</v>
      </c>
      <c r="H64" s="110"/>
      <c r="I64" s="110"/>
      <c r="J64" s="110">
        <v>0.35</v>
      </c>
      <c r="K64" s="125"/>
      <c r="L64" s="110">
        <v>0.07</v>
      </c>
      <c r="M64" s="110"/>
      <c r="N64" s="110"/>
      <c r="O64" s="110"/>
      <c r="P64" s="110"/>
      <c r="Q64" s="110"/>
      <c r="R64" s="110"/>
      <c r="S64" s="125"/>
      <c r="T64" s="76" t="s">
        <v>148</v>
      </c>
      <c r="U64" s="53" t="s">
        <v>300</v>
      </c>
    </row>
    <row r="65" spans="1:21" s="30" customFormat="1" ht="124.5" customHeight="1">
      <c r="A65" s="55">
        <v>6</v>
      </c>
      <c r="B65" s="60" t="s">
        <v>229</v>
      </c>
      <c r="C65" s="108">
        <f t="shared" si="10"/>
        <v>1</v>
      </c>
      <c r="D65" s="108"/>
      <c r="E65" s="109">
        <f>SUM(F65:S65)</f>
        <v>1</v>
      </c>
      <c r="F65" s="49"/>
      <c r="G65" s="49">
        <v>1</v>
      </c>
      <c r="H65" s="49"/>
      <c r="I65" s="49"/>
      <c r="J65" s="49"/>
      <c r="K65" s="49"/>
      <c r="L65" s="49"/>
      <c r="M65" s="49"/>
      <c r="N65" s="49"/>
      <c r="O65" s="49"/>
      <c r="P65" s="49"/>
      <c r="Q65" s="49"/>
      <c r="R65" s="49"/>
      <c r="S65" s="49"/>
      <c r="T65" s="14" t="s">
        <v>148</v>
      </c>
      <c r="U65" s="61" t="s">
        <v>280</v>
      </c>
    </row>
    <row r="66" spans="1:21" s="30" customFormat="1" ht="29.25" customHeight="1">
      <c r="A66" s="55">
        <v>7</v>
      </c>
      <c r="B66" s="39" t="s">
        <v>196</v>
      </c>
      <c r="C66" s="108">
        <f t="shared" si="10"/>
        <v>1.08</v>
      </c>
      <c r="D66" s="122"/>
      <c r="E66" s="108">
        <f aca="true" t="shared" si="13" ref="E66:E87">SUM(F66:S66)</f>
        <v>1.08</v>
      </c>
      <c r="F66" s="121"/>
      <c r="G66" s="121">
        <v>1.08</v>
      </c>
      <c r="H66" s="121"/>
      <c r="I66" s="121"/>
      <c r="J66" s="121"/>
      <c r="K66" s="121"/>
      <c r="L66" s="121"/>
      <c r="M66" s="121"/>
      <c r="N66" s="121"/>
      <c r="O66" s="121"/>
      <c r="P66" s="121"/>
      <c r="Q66" s="121"/>
      <c r="R66" s="121"/>
      <c r="S66" s="126"/>
      <c r="T66" s="14" t="s">
        <v>244</v>
      </c>
      <c r="U66" s="189" t="s">
        <v>247</v>
      </c>
    </row>
    <row r="67" spans="1:21" s="30" customFormat="1" ht="33.75" customHeight="1">
      <c r="A67" s="55">
        <v>8</v>
      </c>
      <c r="B67" s="39" t="s">
        <v>197</v>
      </c>
      <c r="C67" s="108">
        <f t="shared" si="10"/>
        <v>2.88</v>
      </c>
      <c r="D67" s="122"/>
      <c r="E67" s="108">
        <f t="shared" si="13"/>
        <v>2.88</v>
      </c>
      <c r="F67" s="121"/>
      <c r="G67" s="121">
        <v>2.88</v>
      </c>
      <c r="H67" s="121"/>
      <c r="I67" s="121"/>
      <c r="J67" s="121"/>
      <c r="K67" s="121"/>
      <c r="L67" s="121"/>
      <c r="M67" s="121"/>
      <c r="N67" s="121"/>
      <c r="O67" s="121"/>
      <c r="P67" s="121"/>
      <c r="Q67" s="121"/>
      <c r="R67" s="121"/>
      <c r="S67" s="126"/>
      <c r="T67" s="14" t="s">
        <v>148</v>
      </c>
      <c r="U67" s="190"/>
    </row>
    <row r="68" spans="1:21" s="30" customFormat="1" ht="31.5" customHeight="1">
      <c r="A68" s="55">
        <v>9</v>
      </c>
      <c r="B68" s="39" t="s">
        <v>198</v>
      </c>
      <c r="C68" s="108">
        <f t="shared" si="10"/>
        <v>0.72</v>
      </c>
      <c r="D68" s="122"/>
      <c r="E68" s="108">
        <f t="shared" si="13"/>
        <v>0.72</v>
      </c>
      <c r="F68" s="121"/>
      <c r="G68" s="121">
        <v>0.72</v>
      </c>
      <c r="H68" s="121"/>
      <c r="I68" s="121"/>
      <c r="J68" s="121"/>
      <c r="K68" s="121"/>
      <c r="L68" s="121"/>
      <c r="M68" s="121"/>
      <c r="N68" s="121"/>
      <c r="O68" s="121"/>
      <c r="P68" s="121"/>
      <c r="Q68" s="121"/>
      <c r="R68" s="121"/>
      <c r="S68" s="126"/>
      <c r="T68" s="14" t="s">
        <v>148</v>
      </c>
      <c r="U68" s="190"/>
    </row>
    <row r="69" spans="1:21" s="30" customFormat="1" ht="27.75" customHeight="1">
      <c r="A69" s="55">
        <v>10</v>
      </c>
      <c r="B69" s="39" t="s">
        <v>199</v>
      </c>
      <c r="C69" s="108">
        <f t="shared" si="10"/>
        <v>1.5</v>
      </c>
      <c r="D69" s="122"/>
      <c r="E69" s="108">
        <f t="shared" si="13"/>
        <v>1.5</v>
      </c>
      <c r="F69" s="121"/>
      <c r="G69" s="121">
        <v>1.5</v>
      </c>
      <c r="H69" s="121"/>
      <c r="I69" s="121"/>
      <c r="J69" s="121"/>
      <c r="K69" s="121"/>
      <c r="L69" s="121"/>
      <c r="M69" s="121"/>
      <c r="N69" s="121"/>
      <c r="O69" s="121"/>
      <c r="P69" s="121"/>
      <c r="Q69" s="121"/>
      <c r="R69" s="121"/>
      <c r="S69" s="126"/>
      <c r="T69" s="14" t="s">
        <v>148</v>
      </c>
      <c r="U69" s="190"/>
    </row>
    <row r="70" spans="1:21" s="30" customFormat="1" ht="27" customHeight="1">
      <c r="A70" s="55">
        <v>11</v>
      </c>
      <c r="B70" s="39" t="s">
        <v>200</v>
      </c>
      <c r="C70" s="108">
        <f t="shared" si="10"/>
        <v>1.62</v>
      </c>
      <c r="D70" s="122"/>
      <c r="E70" s="108">
        <f t="shared" si="13"/>
        <v>1.62</v>
      </c>
      <c r="F70" s="121"/>
      <c r="G70" s="121">
        <v>1.62</v>
      </c>
      <c r="H70" s="121"/>
      <c r="I70" s="121"/>
      <c r="J70" s="121"/>
      <c r="K70" s="121"/>
      <c r="L70" s="121"/>
      <c r="M70" s="121"/>
      <c r="N70" s="121"/>
      <c r="O70" s="121"/>
      <c r="P70" s="121"/>
      <c r="Q70" s="121"/>
      <c r="R70" s="121"/>
      <c r="S70" s="126"/>
      <c r="T70" s="14" t="s">
        <v>148</v>
      </c>
      <c r="U70" s="190"/>
    </row>
    <row r="71" spans="1:21" s="30" customFormat="1" ht="29.25" customHeight="1">
      <c r="A71" s="55">
        <v>12</v>
      </c>
      <c r="B71" s="39" t="s">
        <v>201</v>
      </c>
      <c r="C71" s="108">
        <f t="shared" si="10"/>
        <v>1.62</v>
      </c>
      <c r="D71" s="122"/>
      <c r="E71" s="108">
        <f t="shared" si="13"/>
        <v>1.62</v>
      </c>
      <c r="F71" s="121"/>
      <c r="G71" s="121">
        <v>1.62</v>
      </c>
      <c r="H71" s="121"/>
      <c r="I71" s="121"/>
      <c r="J71" s="121"/>
      <c r="K71" s="121"/>
      <c r="L71" s="121"/>
      <c r="M71" s="121"/>
      <c r="N71" s="121"/>
      <c r="O71" s="121"/>
      <c r="P71" s="121"/>
      <c r="Q71" s="121"/>
      <c r="R71" s="121"/>
      <c r="S71" s="126"/>
      <c r="T71" s="14" t="s">
        <v>148</v>
      </c>
      <c r="U71" s="190"/>
    </row>
    <row r="72" spans="1:21" s="30" customFormat="1" ht="70.5" customHeight="1">
      <c r="A72" s="55">
        <v>13</v>
      </c>
      <c r="B72" s="39" t="s">
        <v>202</v>
      </c>
      <c r="C72" s="108">
        <f t="shared" si="10"/>
        <v>0.48</v>
      </c>
      <c r="D72" s="122"/>
      <c r="E72" s="108">
        <f t="shared" si="13"/>
        <v>0.48</v>
      </c>
      <c r="F72" s="121"/>
      <c r="G72" s="121"/>
      <c r="H72" s="121"/>
      <c r="I72" s="121"/>
      <c r="J72" s="121"/>
      <c r="K72" s="121">
        <v>0.48</v>
      </c>
      <c r="L72" s="121"/>
      <c r="M72" s="121"/>
      <c r="N72" s="121"/>
      <c r="O72" s="121"/>
      <c r="P72" s="121"/>
      <c r="Q72" s="121"/>
      <c r="R72" s="121"/>
      <c r="S72" s="126"/>
      <c r="T72" s="14" t="s">
        <v>195</v>
      </c>
      <c r="U72" s="190"/>
    </row>
    <row r="73" spans="1:21" s="30" customFormat="1" ht="29.25" customHeight="1">
      <c r="A73" s="55">
        <v>14</v>
      </c>
      <c r="B73" s="39" t="s">
        <v>203</v>
      </c>
      <c r="C73" s="108">
        <f t="shared" si="10"/>
        <v>0.08</v>
      </c>
      <c r="D73" s="122"/>
      <c r="E73" s="108">
        <f t="shared" si="13"/>
        <v>0.08</v>
      </c>
      <c r="F73" s="121"/>
      <c r="G73" s="121">
        <v>0.08</v>
      </c>
      <c r="H73" s="121"/>
      <c r="I73" s="121"/>
      <c r="J73" s="121"/>
      <c r="K73" s="121"/>
      <c r="L73" s="121"/>
      <c r="M73" s="121"/>
      <c r="N73" s="121"/>
      <c r="O73" s="121"/>
      <c r="P73" s="121"/>
      <c r="Q73" s="121"/>
      <c r="R73" s="121"/>
      <c r="S73" s="126"/>
      <c r="T73" s="14" t="s">
        <v>213</v>
      </c>
      <c r="U73" s="190"/>
    </row>
    <row r="74" spans="1:21" s="30" customFormat="1" ht="24.75" customHeight="1">
      <c r="A74" s="55">
        <v>15</v>
      </c>
      <c r="B74" s="39" t="s">
        <v>204</v>
      </c>
      <c r="C74" s="108">
        <f t="shared" si="10"/>
        <v>0.19</v>
      </c>
      <c r="D74" s="122"/>
      <c r="E74" s="108">
        <f t="shared" si="13"/>
        <v>0.19</v>
      </c>
      <c r="F74" s="121"/>
      <c r="G74" s="121"/>
      <c r="H74" s="121"/>
      <c r="I74" s="121"/>
      <c r="J74" s="121"/>
      <c r="K74" s="121">
        <v>0.19</v>
      </c>
      <c r="L74" s="121"/>
      <c r="M74" s="121"/>
      <c r="N74" s="121"/>
      <c r="O74" s="121"/>
      <c r="P74" s="121"/>
      <c r="Q74" s="121"/>
      <c r="R74" s="121"/>
      <c r="S74" s="126"/>
      <c r="T74" s="14" t="s">
        <v>213</v>
      </c>
      <c r="U74" s="190"/>
    </row>
    <row r="75" spans="1:21" s="30" customFormat="1" ht="24.75" customHeight="1">
      <c r="A75" s="55">
        <v>16</v>
      </c>
      <c r="B75" s="39" t="s">
        <v>205</v>
      </c>
      <c r="C75" s="108">
        <f t="shared" si="10"/>
        <v>0.3</v>
      </c>
      <c r="D75" s="122"/>
      <c r="E75" s="108">
        <f t="shared" si="13"/>
        <v>0.3</v>
      </c>
      <c r="F75" s="121"/>
      <c r="G75" s="121">
        <v>0.3</v>
      </c>
      <c r="H75" s="121"/>
      <c r="I75" s="121"/>
      <c r="J75" s="121"/>
      <c r="K75" s="121"/>
      <c r="L75" s="121"/>
      <c r="M75" s="121"/>
      <c r="N75" s="121"/>
      <c r="O75" s="121"/>
      <c r="P75" s="121"/>
      <c r="Q75" s="121"/>
      <c r="R75" s="121"/>
      <c r="S75" s="126"/>
      <c r="T75" s="14" t="s">
        <v>214</v>
      </c>
      <c r="U75" s="190"/>
    </row>
    <row r="76" spans="1:21" s="30" customFormat="1" ht="24.75" customHeight="1">
      <c r="A76" s="55">
        <v>17</v>
      </c>
      <c r="B76" s="39" t="s">
        <v>206</v>
      </c>
      <c r="C76" s="108">
        <f t="shared" si="10"/>
        <v>0.3</v>
      </c>
      <c r="D76" s="122"/>
      <c r="E76" s="108">
        <f t="shared" si="13"/>
        <v>0.3</v>
      </c>
      <c r="F76" s="121"/>
      <c r="G76" s="121">
        <v>0.3</v>
      </c>
      <c r="H76" s="121"/>
      <c r="I76" s="121"/>
      <c r="J76" s="121"/>
      <c r="K76" s="121"/>
      <c r="L76" s="121"/>
      <c r="M76" s="121"/>
      <c r="N76" s="121"/>
      <c r="O76" s="121"/>
      <c r="P76" s="121"/>
      <c r="Q76" s="121"/>
      <c r="R76" s="121"/>
      <c r="S76" s="126"/>
      <c r="T76" s="14" t="s">
        <v>122</v>
      </c>
      <c r="U76" s="190"/>
    </row>
    <row r="77" spans="1:21" s="30" customFormat="1" ht="30" customHeight="1">
      <c r="A77" s="55">
        <v>18</v>
      </c>
      <c r="B77" s="39" t="s">
        <v>207</v>
      </c>
      <c r="C77" s="108">
        <f t="shared" si="10"/>
        <v>0.6</v>
      </c>
      <c r="D77" s="122"/>
      <c r="E77" s="108">
        <f t="shared" si="13"/>
        <v>0.6</v>
      </c>
      <c r="F77" s="121"/>
      <c r="G77" s="121">
        <v>0.6</v>
      </c>
      <c r="H77" s="121"/>
      <c r="I77" s="121"/>
      <c r="J77" s="121"/>
      <c r="K77" s="121"/>
      <c r="L77" s="121"/>
      <c r="M77" s="121"/>
      <c r="N77" s="121"/>
      <c r="O77" s="121"/>
      <c r="P77" s="121"/>
      <c r="Q77" s="121"/>
      <c r="R77" s="121"/>
      <c r="S77" s="126"/>
      <c r="T77" s="14" t="s">
        <v>122</v>
      </c>
      <c r="U77" s="190"/>
    </row>
    <row r="78" spans="1:21" s="30" customFormat="1" ht="24.75" customHeight="1">
      <c r="A78" s="55">
        <v>19</v>
      </c>
      <c r="B78" s="39" t="s">
        <v>208</v>
      </c>
      <c r="C78" s="108">
        <f t="shared" si="10"/>
        <v>0.56</v>
      </c>
      <c r="D78" s="122"/>
      <c r="E78" s="108">
        <f t="shared" si="13"/>
        <v>0.56</v>
      </c>
      <c r="F78" s="121"/>
      <c r="G78" s="121">
        <v>0.56</v>
      </c>
      <c r="H78" s="121"/>
      <c r="I78" s="121"/>
      <c r="J78" s="121"/>
      <c r="K78" s="121"/>
      <c r="L78" s="121"/>
      <c r="M78" s="121"/>
      <c r="N78" s="121"/>
      <c r="O78" s="121"/>
      <c r="P78" s="121"/>
      <c r="Q78" s="121"/>
      <c r="R78" s="121"/>
      <c r="S78" s="126"/>
      <c r="T78" s="14" t="s">
        <v>122</v>
      </c>
      <c r="U78" s="190"/>
    </row>
    <row r="79" spans="1:21" s="30" customFormat="1" ht="43.5" customHeight="1">
      <c r="A79" s="55">
        <v>20</v>
      </c>
      <c r="B79" s="39" t="s">
        <v>209</v>
      </c>
      <c r="C79" s="108">
        <f aca="true" t="shared" si="14" ref="C79:C106">D79+E79</f>
        <v>0.2</v>
      </c>
      <c r="D79" s="122"/>
      <c r="E79" s="108">
        <f t="shared" si="13"/>
        <v>0.2</v>
      </c>
      <c r="F79" s="121"/>
      <c r="G79" s="121">
        <v>0.2</v>
      </c>
      <c r="H79" s="121"/>
      <c r="I79" s="121"/>
      <c r="J79" s="121"/>
      <c r="K79" s="121"/>
      <c r="L79" s="121"/>
      <c r="M79" s="121"/>
      <c r="N79" s="121"/>
      <c r="O79" s="121"/>
      <c r="P79" s="121"/>
      <c r="Q79" s="121"/>
      <c r="R79" s="121"/>
      <c r="S79" s="126"/>
      <c r="T79" s="14" t="s">
        <v>215</v>
      </c>
      <c r="U79" s="190"/>
    </row>
    <row r="80" spans="1:21" s="30" customFormat="1" ht="24.75" customHeight="1">
      <c r="A80" s="55">
        <v>21</v>
      </c>
      <c r="B80" s="39" t="s">
        <v>210</v>
      </c>
      <c r="C80" s="108">
        <f t="shared" si="14"/>
        <v>0.9</v>
      </c>
      <c r="D80" s="122"/>
      <c r="E80" s="108">
        <f t="shared" si="13"/>
        <v>0.9</v>
      </c>
      <c r="F80" s="121"/>
      <c r="G80" s="121">
        <v>0.9</v>
      </c>
      <c r="H80" s="121"/>
      <c r="I80" s="121"/>
      <c r="J80" s="121"/>
      <c r="K80" s="121"/>
      <c r="L80" s="121"/>
      <c r="M80" s="121"/>
      <c r="N80" s="121"/>
      <c r="O80" s="121"/>
      <c r="P80" s="121"/>
      <c r="Q80" s="121"/>
      <c r="R80" s="121"/>
      <c r="S80" s="126"/>
      <c r="T80" s="14" t="s">
        <v>215</v>
      </c>
      <c r="U80" s="190"/>
    </row>
    <row r="81" spans="1:21" s="30" customFormat="1" ht="24.75" customHeight="1">
      <c r="A81" s="55">
        <v>22</v>
      </c>
      <c r="B81" s="39" t="s">
        <v>245</v>
      </c>
      <c r="C81" s="108">
        <f t="shared" si="14"/>
        <v>0.9</v>
      </c>
      <c r="D81" s="122"/>
      <c r="E81" s="108">
        <f t="shared" si="13"/>
        <v>0.9</v>
      </c>
      <c r="F81" s="121"/>
      <c r="G81" s="121">
        <v>0.9</v>
      </c>
      <c r="H81" s="121"/>
      <c r="I81" s="121"/>
      <c r="J81" s="121"/>
      <c r="K81" s="121"/>
      <c r="L81" s="121"/>
      <c r="M81" s="121"/>
      <c r="N81" s="121"/>
      <c r="O81" s="121"/>
      <c r="P81" s="121"/>
      <c r="Q81" s="121"/>
      <c r="R81" s="121"/>
      <c r="S81" s="126"/>
      <c r="T81" s="14" t="s">
        <v>246</v>
      </c>
      <c r="U81" s="190"/>
    </row>
    <row r="82" spans="1:21" s="30" customFormat="1" ht="24.75" customHeight="1">
      <c r="A82" s="55">
        <v>23</v>
      </c>
      <c r="B82" s="39" t="s">
        <v>194</v>
      </c>
      <c r="C82" s="108">
        <f t="shared" si="14"/>
        <v>0.04</v>
      </c>
      <c r="D82" s="122"/>
      <c r="E82" s="108">
        <f t="shared" si="13"/>
        <v>0.04</v>
      </c>
      <c r="F82" s="121"/>
      <c r="G82" s="121"/>
      <c r="H82" s="121"/>
      <c r="I82" s="121"/>
      <c r="J82" s="121"/>
      <c r="K82" s="121">
        <v>0.04</v>
      </c>
      <c r="L82" s="121"/>
      <c r="M82" s="121"/>
      <c r="N82" s="121"/>
      <c r="O82" s="121"/>
      <c r="P82" s="121"/>
      <c r="Q82" s="121"/>
      <c r="R82" s="121"/>
      <c r="S82" s="126"/>
      <c r="T82" s="14" t="s">
        <v>213</v>
      </c>
      <c r="U82" s="190"/>
    </row>
    <row r="83" spans="1:22" s="30" customFormat="1" ht="29.25" customHeight="1">
      <c r="A83" s="164">
        <v>24</v>
      </c>
      <c r="B83" s="154" t="s">
        <v>325</v>
      </c>
      <c r="C83" s="155">
        <f>D83+E83</f>
        <v>1.1</v>
      </c>
      <c r="D83" s="156">
        <v>0.7</v>
      </c>
      <c r="E83" s="155">
        <f>SUM(F83:S83)</f>
        <v>0.4</v>
      </c>
      <c r="F83" s="157"/>
      <c r="G83" s="156">
        <v>0.3</v>
      </c>
      <c r="H83" s="159"/>
      <c r="I83" s="159"/>
      <c r="J83" s="159"/>
      <c r="K83" s="167"/>
      <c r="L83" s="156">
        <v>0.1</v>
      </c>
      <c r="M83" s="159"/>
      <c r="N83" s="159"/>
      <c r="O83" s="159"/>
      <c r="P83" s="159"/>
      <c r="Q83" s="159"/>
      <c r="R83" s="159"/>
      <c r="S83" s="159"/>
      <c r="T83" s="168" t="s">
        <v>216</v>
      </c>
      <c r="U83" s="190"/>
      <c r="V83" s="153" t="s">
        <v>326</v>
      </c>
    </row>
    <row r="84" spans="1:21" s="30" customFormat="1" ht="24.75" customHeight="1">
      <c r="A84" s="55">
        <v>25</v>
      </c>
      <c r="B84" s="39" t="s">
        <v>211</v>
      </c>
      <c r="C84" s="108">
        <f t="shared" si="14"/>
        <v>0.57</v>
      </c>
      <c r="D84" s="122"/>
      <c r="E84" s="108">
        <f t="shared" si="13"/>
        <v>0.57</v>
      </c>
      <c r="F84" s="121"/>
      <c r="G84" s="121">
        <v>0.57</v>
      </c>
      <c r="H84" s="121"/>
      <c r="I84" s="121"/>
      <c r="J84" s="121"/>
      <c r="K84" s="121"/>
      <c r="L84" s="121"/>
      <c r="M84" s="121"/>
      <c r="N84" s="121"/>
      <c r="O84" s="121"/>
      <c r="P84" s="121"/>
      <c r="Q84" s="121"/>
      <c r="R84" s="121"/>
      <c r="S84" s="126"/>
      <c r="T84" s="14" t="s">
        <v>216</v>
      </c>
      <c r="U84" s="194"/>
    </row>
    <row r="85" spans="1:22" s="30" customFormat="1" ht="24.75" customHeight="1">
      <c r="A85" s="55">
        <v>26</v>
      </c>
      <c r="B85" s="39" t="s">
        <v>212</v>
      </c>
      <c r="C85" s="108">
        <f t="shared" si="14"/>
        <v>0.30000000000000004</v>
      </c>
      <c r="D85" s="122"/>
      <c r="E85" s="108">
        <f t="shared" si="13"/>
        <v>0.30000000000000004</v>
      </c>
      <c r="F85" s="121">
        <v>0.2</v>
      </c>
      <c r="G85" s="121">
        <v>0.1</v>
      </c>
      <c r="H85" s="121"/>
      <c r="I85" s="121"/>
      <c r="J85" s="121"/>
      <c r="K85" s="121"/>
      <c r="L85" s="121"/>
      <c r="M85" s="121"/>
      <c r="N85" s="121"/>
      <c r="O85" s="121"/>
      <c r="P85" s="121"/>
      <c r="Q85" s="121"/>
      <c r="R85" s="121"/>
      <c r="S85" s="126"/>
      <c r="T85" s="14" t="s">
        <v>217</v>
      </c>
      <c r="U85" s="189" t="s">
        <v>294</v>
      </c>
      <c r="V85" s="196"/>
    </row>
    <row r="86" spans="1:22" s="30" customFormat="1" ht="24.75" customHeight="1">
      <c r="A86" s="55">
        <v>27</v>
      </c>
      <c r="B86" s="39" t="s">
        <v>235</v>
      </c>
      <c r="C86" s="108">
        <f t="shared" si="14"/>
        <v>0.05</v>
      </c>
      <c r="D86" s="122"/>
      <c r="E86" s="108">
        <f t="shared" si="13"/>
        <v>0.05</v>
      </c>
      <c r="F86" s="121"/>
      <c r="G86" s="121">
        <v>0.05</v>
      </c>
      <c r="H86" s="121"/>
      <c r="I86" s="121"/>
      <c r="J86" s="121"/>
      <c r="K86" s="121"/>
      <c r="L86" s="121"/>
      <c r="M86" s="121"/>
      <c r="N86" s="121"/>
      <c r="O86" s="121"/>
      <c r="P86" s="121"/>
      <c r="Q86" s="121"/>
      <c r="R86" s="121"/>
      <c r="S86" s="126"/>
      <c r="T86" s="14" t="s">
        <v>217</v>
      </c>
      <c r="U86" s="190"/>
      <c r="V86" s="196"/>
    </row>
    <row r="87" spans="1:22" s="30" customFormat="1" ht="24.75" customHeight="1">
      <c r="A87" s="55">
        <v>28</v>
      </c>
      <c r="B87" s="39" t="s">
        <v>234</v>
      </c>
      <c r="C87" s="108">
        <f t="shared" si="14"/>
        <v>0.1</v>
      </c>
      <c r="D87" s="122"/>
      <c r="E87" s="108">
        <f t="shared" si="13"/>
        <v>0.1</v>
      </c>
      <c r="F87" s="121"/>
      <c r="G87" s="121">
        <v>0.1</v>
      </c>
      <c r="H87" s="121"/>
      <c r="I87" s="121"/>
      <c r="J87" s="121"/>
      <c r="K87" s="121"/>
      <c r="L87" s="121"/>
      <c r="M87" s="121"/>
      <c r="N87" s="121"/>
      <c r="O87" s="121"/>
      <c r="P87" s="121"/>
      <c r="Q87" s="121"/>
      <c r="R87" s="121"/>
      <c r="S87" s="126"/>
      <c r="T87" s="14" t="s">
        <v>217</v>
      </c>
      <c r="U87" s="194"/>
      <c r="V87" s="196"/>
    </row>
    <row r="88" spans="1:22" s="30" customFormat="1" ht="21" customHeight="1">
      <c r="A88" s="52" t="s">
        <v>130</v>
      </c>
      <c r="B88" s="42" t="s">
        <v>125</v>
      </c>
      <c r="C88" s="114">
        <f t="shared" si="14"/>
        <v>16.25</v>
      </c>
      <c r="D88" s="108">
        <f aca="true" t="shared" si="15" ref="D88:S88">SUM(D89:D92)</f>
        <v>14.39</v>
      </c>
      <c r="E88" s="108">
        <f t="shared" si="15"/>
        <v>1.8599999999999999</v>
      </c>
      <c r="F88" s="108">
        <f t="shared" si="15"/>
        <v>1.75</v>
      </c>
      <c r="G88" s="108">
        <f t="shared" si="15"/>
        <v>0</v>
      </c>
      <c r="H88" s="108">
        <f t="shared" si="15"/>
        <v>0</v>
      </c>
      <c r="I88" s="108">
        <f t="shared" si="15"/>
        <v>0</v>
      </c>
      <c r="J88" s="108">
        <f t="shared" si="15"/>
        <v>0</v>
      </c>
      <c r="K88" s="108">
        <f t="shared" si="15"/>
        <v>0.01</v>
      </c>
      <c r="L88" s="108">
        <f t="shared" si="15"/>
        <v>0.1</v>
      </c>
      <c r="M88" s="108">
        <f t="shared" si="15"/>
        <v>0</v>
      </c>
      <c r="N88" s="108">
        <f t="shared" si="15"/>
        <v>0</v>
      </c>
      <c r="O88" s="108">
        <f t="shared" si="15"/>
        <v>0</v>
      </c>
      <c r="P88" s="108">
        <f t="shared" si="15"/>
        <v>0</v>
      </c>
      <c r="Q88" s="108">
        <f t="shared" si="15"/>
        <v>0</v>
      </c>
      <c r="R88" s="108">
        <f t="shared" si="15"/>
        <v>0</v>
      </c>
      <c r="S88" s="108">
        <f t="shared" si="15"/>
        <v>0</v>
      </c>
      <c r="T88" s="14"/>
      <c r="U88" s="14"/>
      <c r="V88" s="196"/>
    </row>
    <row r="89" spans="1:21" s="30" customFormat="1" ht="76.5" customHeight="1">
      <c r="A89" s="14">
        <v>1</v>
      </c>
      <c r="B89" s="39" t="s">
        <v>126</v>
      </c>
      <c r="C89" s="114">
        <f t="shared" si="14"/>
        <v>7.3</v>
      </c>
      <c r="D89" s="108">
        <v>6.7</v>
      </c>
      <c r="E89" s="108">
        <f>SUM(F89:S89)</f>
        <v>0.6</v>
      </c>
      <c r="F89" s="127">
        <v>0.5</v>
      </c>
      <c r="G89" s="127"/>
      <c r="H89" s="127"/>
      <c r="I89" s="127"/>
      <c r="J89" s="127"/>
      <c r="K89" s="127"/>
      <c r="L89" s="127">
        <v>0.1</v>
      </c>
      <c r="M89" s="127"/>
      <c r="N89" s="127"/>
      <c r="O89" s="127"/>
      <c r="P89" s="127"/>
      <c r="Q89" s="127"/>
      <c r="R89" s="127"/>
      <c r="S89" s="127"/>
      <c r="T89" s="14" t="s">
        <v>127</v>
      </c>
      <c r="U89" s="53" t="s">
        <v>281</v>
      </c>
    </row>
    <row r="90" spans="1:21" s="30" customFormat="1" ht="91.5" customHeight="1">
      <c r="A90" s="14">
        <v>2</v>
      </c>
      <c r="B90" s="39" t="s">
        <v>128</v>
      </c>
      <c r="C90" s="114">
        <f t="shared" si="14"/>
        <v>0.2</v>
      </c>
      <c r="D90" s="108">
        <v>0.19</v>
      </c>
      <c r="E90" s="108">
        <f>SUM(F90:S90)</f>
        <v>0.01</v>
      </c>
      <c r="F90" s="119"/>
      <c r="G90" s="119"/>
      <c r="H90" s="119"/>
      <c r="I90" s="119"/>
      <c r="J90" s="119"/>
      <c r="K90" s="119">
        <v>0.01</v>
      </c>
      <c r="L90" s="119"/>
      <c r="M90" s="119"/>
      <c r="N90" s="119"/>
      <c r="O90" s="119"/>
      <c r="P90" s="119"/>
      <c r="Q90" s="119"/>
      <c r="R90" s="119"/>
      <c r="S90" s="119"/>
      <c r="T90" s="14" t="s">
        <v>129</v>
      </c>
      <c r="U90" s="53" t="s">
        <v>282</v>
      </c>
    </row>
    <row r="91" spans="1:21" s="30" customFormat="1" ht="60" customHeight="1">
      <c r="A91" s="14">
        <v>3</v>
      </c>
      <c r="B91" s="39" t="s">
        <v>184</v>
      </c>
      <c r="C91" s="114">
        <f t="shared" si="14"/>
        <v>8.5</v>
      </c>
      <c r="D91" s="128">
        <v>7.5</v>
      </c>
      <c r="E91" s="108">
        <f>SUM(F91:S91)</f>
        <v>1</v>
      </c>
      <c r="F91" s="121">
        <v>1</v>
      </c>
      <c r="G91" s="121"/>
      <c r="H91" s="121"/>
      <c r="I91" s="121"/>
      <c r="J91" s="121"/>
      <c r="K91" s="121"/>
      <c r="L91" s="121"/>
      <c r="M91" s="121"/>
      <c r="N91" s="121"/>
      <c r="O91" s="121"/>
      <c r="P91" s="121"/>
      <c r="Q91" s="121"/>
      <c r="R91" s="121"/>
      <c r="S91" s="121"/>
      <c r="T91" s="14" t="s">
        <v>185</v>
      </c>
      <c r="U91" s="14" t="s">
        <v>283</v>
      </c>
    </row>
    <row r="92" spans="1:21" s="30" customFormat="1" ht="59.25" customHeight="1">
      <c r="A92" s="14">
        <v>4</v>
      </c>
      <c r="B92" s="39" t="s">
        <v>186</v>
      </c>
      <c r="C92" s="114">
        <f t="shared" si="14"/>
        <v>0.25</v>
      </c>
      <c r="D92" s="128">
        <v>0</v>
      </c>
      <c r="E92" s="108">
        <f>SUM(F92:S92)</f>
        <v>0.25</v>
      </c>
      <c r="F92" s="121">
        <v>0.25</v>
      </c>
      <c r="G92" s="121"/>
      <c r="H92" s="121"/>
      <c r="I92" s="121"/>
      <c r="J92" s="121"/>
      <c r="K92" s="121"/>
      <c r="L92" s="121"/>
      <c r="M92" s="121"/>
      <c r="N92" s="121"/>
      <c r="O92" s="121"/>
      <c r="P92" s="121"/>
      <c r="Q92" s="121"/>
      <c r="R92" s="121"/>
      <c r="S92" s="121"/>
      <c r="T92" s="14" t="s">
        <v>187</v>
      </c>
      <c r="U92" s="14" t="s">
        <v>284</v>
      </c>
    </row>
    <row r="93" spans="1:21" s="30" customFormat="1" ht="27.75" customHeight="1">
      <c r="A93" s="52" t="s">
        <v>144</v>
      </c>
      <c r="B93" s="42" t="s">
        <v>131</v>
      </c>
      <c r="C93" s="114">
        <f t="shared" si="14"/>
        <v>2.81</v>
      </c>
      <c r="D93" s="108">
        <f aca="true" t="shared" si="16" ref="D93:S93">SUM(D94:D103)</f>
        <v>0.6</v>
      </c>
      <c r="E93" s="108">
        <f t="shared" si="16"/>
        <v>2.21</v>
      </c>
      <c r="F93" s="108">
        <f t="shared" si="16"/>
        <v>0.6</v>
      </c>
      <c r="G93" s="108">
        <f t="shared" si="16"/>
        <v>0.81</v>
      </c>
      <c r="H93" s="108">
        <f t="shared" si="16"/>
        <v>0.09</v>
      </c>
      <c r="I93" s="108">
        <f t="shared" si="16"/>
        <v>0</v>
      </c>
      <c r="J93" s="108">
        <f t="shared" si="16"/>
        <v>0</v>
      </c>
      <c r="K93" s="108">
        <f t="shared" si="16"/>
        <v>0.56</v>
      </c>
      <c r="L93" s="108">
        <f t="shared" si="16"/>
        <v>0.15</v>
      </c>
      <c r="M93" s="108">
        <f t="shared" si="16"/>
        <v>0</v>
      </c>
      <c r="N93" s="108">
        <f t="shared" si="16"/>
        <v>0</v>
      </c>
      <c r="O93" s="108">
        <f t="shared" si="16"/>
        <v>0</v>
      </c>
      <c r="P93" s="108">
        <f t="shared" si="16"/>
        <v>0</v>
      </c>
      <c r="Q93" s="108">
        <f t="shared" si="16"/>
        <v>0</v>
      </c>
      <c r="R93" s="108">
        <f t="shared" si="16"/>
        <v>0</v>
      </c>
      <c r="S93" s="108">
        <f t="shared" si="16"/>
        <v>0</v>
      </c>
      <c r="T93" s="14"/>
      <c r="U93" s="53"/>
    </row>
    <row r="94" spans="1:21" s="30" customFormat="1" ht="81" customHeight="1">
      <c r="A94" s="14">
        <v>1</v>
      </c>
      <c r="B94" s="39" t="s">
        <v>132</v>
      </c>
      <c r="C94" s="114">
        <f t="shared" si="14"/>
        <v>0.15</v>
      </c>
      <c r="D94" s="114"/>
      <c r="E94" s="108">
        <f aca="true" t="shared" si="17" ref="E94:E103">SUM(F94:S94)</f>
        <v>0.15</v>
      </c>
      <c r="F94" s="127"/>
      <c r="G94" s="127"/>
      <c r="H94" s="127"/>
      <c r="I94" s="127"/>
      <c r="J94" s="127"/>
      <c r="K94" s="127">
        <v>0.15</v>
      </c>
      <c r="L94" s="127"/>
      <c r="M94" s="127"/>
      <c r="N94" s="127"/>
      <c r="O94" s="127"/>
      <c r="P94" s="127"/>
      <c r="Q94" s="127"/>
      <c r="R94" s="127"/>
      <c r="S94" s="127"/>
      <c r="T94" s="14" t="s">
        <v>133</v>
      </c>
      <c r="U94" s="53" t="s">
        <v>285</v>
      </c>
    </row>
    <row r="95" spans="1:21" s="30" customFormat="1" ht="34.5" customHeight="1">
      <c r="A95" s="14">
        <v>2</v>
      </c>
      <c r="B95" s="39" t="s">
        <v>134</v>
      </c>
      <c r="C95" s="114">
        <f t="shared" si="14"/>
        <v>0.2</v>
      </c>
      <c r="D95" s="114"/>
      <c r="E95" s="108">
        <f t="shared" si="17"/>
        <v>0.2</v>
      </c>
      <c r="F95" s="127">
        <v>0.2</v>
      </c>
      <c r="G95" s="127"/>
      <c r="H95" s="127"/>
      <c r="I95" s="127"/>
      <c r="J95" s="127"/>
      <c r="K95" s="127"/>
      <c r="L95" s="127"/>
      <c r="M95" s="127"/>
      <c r="N95" s="127"/>
      <c r="O95" s="127"/>
      <c r="P95" s="127"/>
      <c r="Q95" s="127"/>
      <c r="R95" s="127"/>
      <c r="S95" s="127"/>
      <c r="T95" s="14" t="s">
        <v>135</v>
      </c>
      <c r="U95" s="189" t="s">
        <v>136</v>
      </c>
    </row>
    <row r="96" spans="1:21" s="30" customFormat="1" ht="61.5" customHeight="1">
      <c r="A96" s="14">
        <v>3</v>
      </c>
      <c r="B96" s="39" t="s">
        <v>137</v>
      </c>
      <c r="C96" s="114">
        <f t="shared" si="14"/>
        <v>0.15</v>
      </c>
      <c r="D96" s="114"/>
      <c r="E96" s="108">
        <f t="shared" si="17"/>
        <v>0.15</v>
      </c>
      <c r="F96" s="127"/>
      <c r="G96" s="127"/>
      <c r="H96" s="127"/>
      <c r="I96" s="127"/>
      <c r="J96" s="127"/>
      <c r="K96" s="127"/>
      <c r="L96" s="127">
        <v>0.15</v>
      </c>
      <c r="M96" s="127"/>
      <c r="N96" s="127"/>
      <c r="O96" s="127"/>
      <c r="P96" s="127"/>
      <c r="Q96" s="127"/>
      <c r="R96" s="127"/>
      <c r="S96" s="127"/>
      <c r="T96" s="14" t="s">
        <v>135</v>
      </c>
      <c r="U96" s="194"/>
    </row>
    <row r="97" spans="1:21" s="30" customFormat="1" ht="80.25" customHeight="1">
      <c r="A97" s="14">
        <v>4</v>
      </c>
      <c r="B97" s="39" t="s">
        <v>138</v>
      </c>
      <c r="C97" s="114">
        <f t="shared" si="14"/>
        <v>0.3</v>
      </c>
      <c r="D97" s="114"/>
      <c r="E97" s="108">
        <f t="shared" si="17"/>
        <v>0.3</v>
      </c>
      <c r="F97" s="127">
        <v>0.3</v>
      </c>
      <c r="G97" s="127"/>
      <c r="H97" s="127"/>
      <c r="I97" s="127"/>
      <c r="J97" s="127"/>
      <c r="K97" s="127"/>
      <c r="L97" s="127"/>
      <c r="M97" s="127"/>
      <c r="N97" s="127"/>
      <c r="O97" s="127"/>
      <c r="P97" s="127"/>
      <c r="Q97" s="127"/>
      <c r="R97" s="127"/>
      <c r="S97" s="127"/>
      <c r="T97" s="14" t="s">
        <v>135</v>
      </c>
      <c r="U97" s="53" t="s">
        <v>139</v>
      </c>
    </row>
    <row r="98" spans="1:21" s="30" customFormat="1" ht="80.25" customHeight="1">
      <c r="A98" s="14">
        <v>5</v>
      </c>
      <c r="B98" s="39" t="s">
        <v>140</v>
      </c>
      <c r="C98" s="114">
        <f t="shared" si="14"/>
        <v>0.09</v>
      </c>
      <c r="D98" s="114"/>
      <c r="E98" s="108">
        <f t="shared" si="17"/>
        <v>0.09</v>
      </c>
      <c r="F98" s="127"/>
      <c r="G98" s="127"/>
      <c r="H98" s="127">
        <v>0.09</v>
      </c>
      <c r="I98" s="127"/>
      <c r="J98" s="127"/>
      <c r="K98" s="127"/>
      <c r="L98" s="127"/>
      <c r="M98" s="127"/>
      <c r="N98" s="127"/>
      <c r="O98" s="127"/>
      <c r="P98" s="127"/>
      <c r="Q98" s="127"/>
      <c r="R98" s="127"/>
      <c r="S98" s="127"/>
      <c r="T98" s="14" t="s">
        <v>135</v>
      </c>
      <c r="U98" s="53" t="s">
        <v>141</v>
      </c>
    </row>
    <row r="99" spans="1:21" s="30" customFormat="1" ht="72.75" customHeight="1">
      <c r="A99" s="14">
        <v>6</v>
      </c>
      <c r="B99" s="39" t="s">
        <v>142</v>
      </c>
      <c r="C99" s="114">
        <f t="shared" si="14"/>
        <v>0.04</v>
      </c>
      <c r="D99" s="108"/>
      <c r="E99" s="108">
        <f t="shared" si="17"/>
        <v>0.04</v>
      </c>
      <c r="F99" s="127"/>
      <c r="G99" s="127"/>
      <c r="H99" s="127"/>
      <c r="I99" s="127"/>
      <c r="J99" s="127"/>
      <c r="K99" s="127">
        <v>0.04</v>
      </c>
      <c r="L99" s="127"/>
      <c r="M99" s="127"/>
      <c r="N99" s="127"/>
      <c r="O99" s="127"/>
      <c r="P99" s="127"/>
      <c r="Q99" s="127"/>
      <c r="R99" s="127"/>
      <c r="S99" s="127"/>
      <c r="T99" s="14" t="s">
        <v>133</v>
      </c>
      <c r="U99" s="53" t="s">
        <v>143</v>
      </c>
    </row>
    <row r="100" spans="1:21" s="30" customFormat="1" ht="81" customHeight="1">
      <c r="A100" s="14">
        <v>7</v>
      </c>
      <c r="B100" s="64" t="s">
        <v>149</v>
      </c>
      <c r="C100" s="114">
        <f t="shared" si="14"/>
        <v>0.44</v>
      </c>
      <c r="D100" s="109"/>
      <c r="E100" s="108">
        <f t="shared" si="17"/>
        <v>0.44</v>
      </c>
      <c r="F100" s="121"/>
      <c r="G100" s="121">
        <v>0.19</v>
      </c>
      <c r="H100" s="121"/>
      <c r="I100" s="121"/>
      <c r="J100" s="121"/>
      <c r="K100" s="121">
        <v>0.25</v>
      </c>
      <c r="L100" s="121"/>
      <c r="M100" s="121"/>
      <c r="N100" s="121"/>
      <c r="O100" s="121"/>
      <c r="P100" s="121"/>
      <c r="Q100" s="121"/>
      <c r="R100" s="121"/>
      <c r="S100" s="121"/>
      <c r="T100" s="14" t="s">
        <v>133</v>
      </c>
      <c r="U100" s="53" t="s">
        <v>252</v>
      </c>
    </row>
    <row r="101" spans="1:21" s="30" customFormat="1" ht="54.75" customHeight="1">
      <c r="A101" s="14">
        <v>8</v>
      </c>
      <c r="B101" s="64" t="s">
        <v>150</v>
      </c>
      <c r="C101" s="114">
        <f t="shared" si="14"/>
        <v>0.32</v>
      </c>
      <c r="D101" s="109"/>
      <c r="E101" s="108">
        <f t="shared" si="17"/>
        <v>0.32</v>
      </c>
      <c r="F101" s="121">
        <v>0.1</v>
      </c>
      <c r="G101" s="121">
        <v>0.22</v>
      </c>
      <c r="H101" s="121"/>
      <c r="I101" s="121"/>
      <c r="J101" s="121"/>
      <c r="K101" s="121"/>
      <c r="L101" s="121"/>
      <c r="M101" s="121"/>
      <c r="N101" s="121"/>
      <c r="O101" s="121"/>
      <c r="P101" s="121"/>
      <c r="Q101" s="121"/>
      <c r="R101" s="121"/>
      <c r="S101" s="121"/>
      <c r="T101" s="14" t="s">
        <v>151</v>
      </c>
      <c r="U101" s="53" t="s">
        <v>253</v>
      </c>
    </row>
    <row r="102" spans="1:21" s="30" customFormat="1" ht="91.5" customHeight="1">
      <c r="A102" s="14">
        <v>9</v>
      </c>
      <c r="B102" s="39" t="s">
        <v>152</v>
      </c>
      <c r="C102" s="114">
        <f t="shared" si="14"/>
        <v>0.12</v>
      </c>
      <c r="D102" s="109"/>
      <c r="E102" s="108">
        <f t="shared" si="17"/>
        <v>0.12</v>
      </c>
      <c r="F102" s="121"/>
      <c r="G102" s="121"/>
      <c r="H102" s="121"/>
      <c r="I102" s="121"/>
      <c r="J102" s="121"/>
      <c r="K102" s="121">
        <v>0.12</v>
      </c>
      <c r="L102" s="121"/>
      <c r="M102" s="121"/>
      <c r="N102" s="121"/>
      <c r="O102" s="121"/>
      <c r="P102" s="121"/>
      <c r="Q102" s="121"/>
      <c r="R102" s="121"/>
      <c r="S102" s="121"/>
      <c r="T102" s="14" t="s">
        <v>133</v>
      </c>
      <c r="U102" s="53" t="s">
        <v>254</v>
      </c>
    </row>
    <row r="103" spans="1:21" s="30" customFormat="1" ht="81" customHeight="1">
      <c r="A103" s="14">
        <v>10</v>
      </c>
      <c r="B103" s="39" t="s">
        <v>153</v>
      </c>
      <c r="C103" s="114">
        <f t="shared" si="14"/>
        <v>1</v>
      </c>
      <c r="D103" s="49">
        <v>0.6</v>
      </c>
      <c r="E103" s="108">
        <f t="shared" si="17"/>
        <v>0.4</v>
      </c>
      <c r="F103" s="121"/>
      <c r="G103" s="121">
        <v>0.4</v>
      </c>
      <c r="H103" s="121"/>
      <c r="I103" s="121"/>
      <c r="J103" s="121"/>
      <c r="K103" s="121"/>
      <c r="L103" s="121"/>
      <c r="M103" s="121"/>
      <c r="N103" s="121"/>
      <c r="O103" s="121"/>
      <c r="P103" s="121"/>
      <c r="Q103" s="121"/>
      <c r="R103" s="121"/>
      <c r="S103" s="121"/>
      <c r="T103" s="14" t="s">
        <v>154</v>
      </c>
      <c r="U103" s="14" t="s">
        <v>255</v>
      </c>
    </row>
    <row r="104" spans="1:21" s="30" customFormat="1" ht="25.5" customHeight="1">
      <c r="A104" s="41" t="s">
        <v>147</v>
      </c>
      <c r="B104" s="42" t="s">
        <v>119</v>
      </c>
      <c r="C104" s="114">
        <f t="shared" si="14"/>
        <v>37.69109999999999</v>
      </c>
      <c r="D104" s="108">
        <f aca="true" t="shared" si="18" ref="D104:S104">SUM(D105:D127)</f>
        <v>0</v>
      </c>
      <c r="E104" s="108">
        <f t="shared" si="18"/>
        <v>37.69109999999999</v>
      </c>
      <c r="F104" s="108">
        <f t="shared" si="18"/>
        <v>9.639999999999999</v>
      </c>
      <c r="G104" s="108">
        <f t="shared" si="18"/>
        <v>27.020000000000003</v>
      </c>
      <c r="H104" s="108">
        <f t="shared" si="18"/>
        <v>0.7</v>
      </c>
      <c r="I104" s="108">
        <f t="shared" si="18"/>
        <v>0</v>
      </c>
      <c r="J104" s="108">
        <f t="shared" si="18"/>
        <v>0</v>
      </c>
      <c r="K104" s="108">
        <f t="shared" si="18"/>
        <v>0.0011</v>
      </c>
      <c r="L104" s="108">
        <f t="shared" si="18"/>
        <v>0.51</v>
      </c>
      <c r="M104" s="108">
        <f t="shared" si="18"/>
        <v>0</v>
      </c>
      <c r="N104" s="108">
        <f t="shared" si="18"/>
        <v>0</v>
      </c>
      <c r="O104" s="108">
        <f t="shared" si="18"/>
        <v>0</v>
      </c>
      <c r="P104" s="108">
        <f t="shared" si="18"/>
        <v>0</v>
      </c>
      <c r="Q104" s="108">
        <f t="shared" si="18"/>
        <v>0</v>
      </c>
      <c r="R104" s="108">
        <f t="shared" si="18"/>
        <v>0</v>
      </c>
      <c r="S104" s="108">
        <f t="shared" si="18"/>
        <v>0</v>
      </c>
      <c r="T104" s="14"/>
      <c r="U104" s="14"/>
    </row>
    <row r="105" spans="1:21" s="30" customFormat="1" ht="79.5" customHeight="1">
      <c r="A105" s="14">
        <v>1</v>
      </c>
      <c r="B105" s="39" t="s">
        <v>145</v>
      </c>
      <c r="C105" s="108">
        <f t="shared" si="14"/>
        <v>0.02</v>
      </c>
      <c r="D105" s="108"/>
      <c r="E105" s="108">
        <f>SUM(F105:S105)</f>
        <v>0.02</v>
      </c>
      <c r="F105" s="119"/>
      <c r="G105" s="119">
        <v>0.02</v>
      </c>
      <c r="H105" s="119"/>
      <c r="I105" s="119"/>
      <c r="J105" s="119"/>
      <c r="K105" s="119"/>
      <c r="L105" s="119"/>
      <c r="M105" s="119"/>
      <c r="N105" s="119"/>
      <c r="O105" s="119"/>
      <c r="P105" s="119"/>
      <c r="Q105" s="119"/>
      <c r="R105" s="119"/>
      <c r="S105" s="119"/>
      <c r="T105" s="14" t="s">
        <v>146</v>
      </c>
      <c r="U105" s="53" t="s">
        <v>286</v>
      </c>
    </row>
    <row r="106" spans="1:21" s="30" customFormat="1" ht="60" customHeight="1">
      <c r="A106" s="11">
        <v>2</v>
      </c>
      <c r="B106" s="69" t="s">
        <v>220</v>
      </c>
      <c r="C106" s="108">
        <f t="shared" si="14"/>
        <v>0.5</v>
      </c>
      <c r="D106" s="109"/>
      <c r="E106" s="109">
        <f>SUM(F106:S106)</f>
        <v>0.5</v>
      </c>
      <c r="F106" s="49"/>
      <c r="G106" s="49">
        <v>0.5</v>
      </c>
      <c r="H106" s="49"/>
      <c r="I106" s="49"/>
      <c r="J106" s="49"/>
      <c r="K106" s="49"/>
      <c r="L106" s="49"/>
      <c r="M106" s="49"/>
      <c r="N106" s="49"/>
      <c r="O106" s="49"/>
      <c r="P106" s="49"/>
      <c r="Q106" s="49"/>
      <c r="R106" s="49"/>
      <c r="S106" s="49"/>
      <c r="T106" s="14" t="s">
        <v>221</v>
      </c>
      <c r="U106" s="189" t="s">
        <v>287</v>
      </c>
    </row>
    <row r="107" spans="1:21" s="30" customFormat="1" ht="64.5" customHeight="1">
      <c r="A107" s="14">
        <v>3</v>
      </c>
      <c r="B107" s="60" t="s">
        <v>222</v>
      </c>
      <c r="C107" s="108">
        <v>0.1</v>
      </c>
      <c r="D107" s="109"/>
      <c r="E107" s="109">
        <v>0.1</v>
      </c>
      <c r="F107" s="129"/>
      <c r="G107" s="129">
        <v>0.1</v>
      </c>
      <c r="H107" s="49"/>
      <c r="I107" s="49"/>
      <c r="J107" s="129"/>
      <c r="K107" s="129"/>
      <c r="L107" s="129"/>
      <c r="M107" s="49"/>
      <c r="N107" s="129"/>
      <c r="O107" s="49"/>
      <c r="P107" s="49"/>
      <c r="Q107" s="49"/>
      <c r="R107" s="49"/>
      <c r="S107" s="49"/>
      <c r="T107" s="14" t="s">
        <v>221</v>
      </c>
      <c r="U107" s="194"/>
    </row>
    <row r="108" spans="1:22" s="30" customFormat="1" ht="38.25">
      <c r="A108" s="11">
        <v>4</v>
      </c>
      <c r="B108" s="90" t="s">
        <v>155</v>
      </c>
      <c r="C108" s="130">
        <f aca="true" t="shared" si="19" ref="C108:C137">D108+E108</f>
        <v>0.030000000000000002</v>
      </c>
      <c r="D108" s="130"/>
      <c r="E108" s="130">
        <f aca="true" t="shared" si="20" ref="E108:E127">SUM(F108:S108)</f>
        <v>0.030000000000000002</v>
      </c>
      <c r="F108" s="131"/>
      <c r="G108" s="131">
        <f>20*15*0.0001</f>
        <v>0.030000000000000002</v>
      </c>
      <c r="H108" s="131"/>
      <c r="I108" s="131"/>
      <c r="J108" s="131"/>
      <c r="K108" s="131"/>
      <c r="L108" s="131"/>
      <c r="M108" s="131"/>
      <c r="N108" s="131"/>
      <c r="O108" s="131"/>
      <c r="P108" s="131"/>
      <c r="Q108" s="131"/>
      <c r="R108" s="131"/>
      <c r="S108" s="131"/>
      <c r="T108" s="14" t="s">
        <v>156</v>
      </c>
      <c r="U108" s="198" t="s">
        <v>295</v>
      </c>
      <c r="V108" s="150"/>
    </row>
    <row r="109" spans="1:22" s="30" customFormat="1" ht="46.5" customHeight="1">
      <c r="A109" s="14">
        <v>5</v>
      </c>
      <c r="B109" s="91" t="s">
        <v>157</v>
      </c>
      <c r="C109" s="130">
        <f t="shared" si="19"/>
        <v>0.060000000000000005</v>
      </c>
      <c r="D109" s="130"/>
      <c r="E109" s="130">
        <f t="shared" si="20"/>
        <v>0.060000000000000005</v>
      </c>
      <c r="F109" s="131"/>
      <c r="G109" s="131">
        <f>2*20*15*0.0001</f>
        <v>0.060000000000000005</v>
      </c>
      <c r="H109" s="131"/>
      <c r="I109" s="131"/>
      <c r="J109" s="131"/>
      <c r="K109" s="131"/>
      <c r="L109" s="131"/>
      <c r="M109" s="131"/>
      <c r="N109" s="131"/>
      <c r="O109" s="131"/>
      <c r="P109" s="131"/>
      <c r="Q109" s="131"/>
      <c r="R109" s="131"/>
      <c r="S109" s="131"/>
      <c r="T109" s="14" t="s">
        <v>158</v>
      </c>
      <c r="U109" s="199"/>
      <c r="V109" s="150"/>
    </row>
    <row r="110" spans="1:22" s="30" customFormat="1" ht="40.5" customHeight="1">
      <c r="A110" s="11">
        <v>6</v>
      </c>
      <c r="B110" s="90" t="s">
        <v>159</v>
      </c>
      <c r="C110" s="130">
        <f t="shared" si="19"/>
        <v>0.060000000000000005</v>
      </c>
      <c r="D110" s="130"/>
      <c r="E110" s="130">
        <f t="shared" si="20"/>
        <v>0.060000000000000005</v>
      </c>
      <c r="F110" s="131"/>
      <c r="G110" s="131">
        <f>2*20*15*0.0001</f>
        <v>0.060000000000000005</v>
      </c>
      <c r="H110" s="131"/>
      <c r="I110" s="131"/>
      <c r="J110" s="131"/>
      <c r="K110" s="131"/>
      <c r="L110" s="131"/>
      <c r="M110" s="131"/>
      <c r="N110" s="131"/>
      <c r="O110" s="131"/>
      <c r="P110" s="131"/>
      <c r="Q110" s="131"/>
      <c r="R110" s="131"/>
      <c r="S110" s="131"/>
      <c r="T110" s="14" t="s">
        <v>160</v>
      </c>
      <c r="U110" s="199"/>
      <c r="V110" s="150"/>
    </row>
    <row r="111" spans="1:22" s="30" customFormat="1" ht="38.25" customHeight="1">
      <c r="A111" s="14">
        <v>7</v>
      </c>
      <c r="B111" s="90" t="s">
        <v>161</v>
      </c>
      <c r="C111" s="130">
        <f t="shared" si="19"/>
        <v>0.7</v>
      </c>
      <c r="D111" s="130"/>
      <c r="E111" s="130">
        <f t="shared" si="20"/>
        <v>0.7</v>
      </c>
      <c r="F111" s="131"/>
      <c r="G111" s="131">
        <v>0.7</v>
      </c>
      <c r="H111" s="131"/>
      <c r="I111" s="131"/>
      <c r="J111" s="131"/>
      <c r="K111" s="131"/>
      <c r="L111" s="131"/>
      <c r="M111" s="131"/>
      <c r="N111" s="131"/>
      <c r="O111" s="131"/>
      <c r="P111" s="131"/>
      <c r="Q111" s="131"/>
      <c r="R111" s="131"/>
      <c r="S111" s="131"/>
      <c r="T111" s="14" t="s">
        <v>162</v>
      </c>
      <c r="U111" s="199"/>
      <c r="V111" s="150"/>
    </row>
    <row r="112" spans="1:22" s="30" customFormat="1" ht="36.75" customHeight="1">
      <c r="A112" s="145">
        <v>8</v>
      </c>
      <c r="B112" s="146" t="s">
        <v>163</v>
      </c>
      <c r="C112" s="147">
        <v>3.21</v>
      </c>
      <c r="D112" s="147"/>
      <c r="E112" s="147">
        <v>3.21</v>
      </c>
      <c r="F112" s="148"/>
      <c r="G112" s="148">
        <v>2.49</v>
      </c>
      <c r="H112" s="148">
        <v>0.7</v>
      </c>
      <c r="I112" s="148"/>
      <c r="J112" s="148"/>
      <c r="K112" s="148"/>
      <c r="L112" s="148">
        <v>0.2</v>
      </c>
      <c r="M112" s="148"/>
      <c r="N112" s="148"/>
      <c r="O112" s="148"/>
      <c r="P112" s="148"/>
      <c r="Q112" s="148"/>
      <c r="R112" s="148"/>
      <c r="S112" s="148"/>
      <c r="T112" s="149" t="s">
        <v>164</v>
      </c>
      <c r="U112" s="199"/>
      <c r="V112" s="153" t="s">
        <v>327</v>
      </c>
    </row>
    <row r="113" spans="1:22" s="30" customFormat="1" ht="33.75" customHeight="1">
      <c r="A113" s="14">
        <v>9</v>
      </c>
      <c r="B113" s="39" t="s">
        <v>165</v>
      </c>
      <c r="C113" s="130">
        <f t="shared" si="19"/>
        <v>2.2</v>
      </c>
      <c r="D113" s="130"/>
      <c r="E113" s="130">
        <f t="shared" si="20"/>
        <v>2.2</v>
      </c>
      <c r="F113" s="131"/>
      <c r="G113" s="131">
        <v>2.2</v>
      </c>
      <c r="H113" s="131"/>
      <c r="I113" s="131"/>
      <c r="J113" s="131"/>
      <c r="K113" s="131"/>
      <c r="L113" s="131"/>
      <c r="M113" s="131"/>
      <c r="N113" s="131"/>
      <c r="O113" s="131"/>
      <c r="P113" s="131"/>
      <c r="Q113" s="131"/>
      <c r="R113" s="131"/>
      <c r="S113" s="131"/>
      <c r="T113" s="14" t="s">
        <v>164</v>
      </c>
      <c r="U113" s="199"/>
      <c r="V113" s="150"/>
    </row>
    <row r="114" spans="1:22" s="30" customFormat="1" ht="25.5">
      <c r="A114" s="11">
        <v>10</v>
      </c>
      <c r="B114" s="39" t="s">
        <v>166</v>
      </c>
      <c r="C114" s="130">
        <f t="shared" si="19"/>
        <v>2.3</v>
      </c>
      <c r="D114" s="130"/>
      <c r="E114" s="130">
        <f t="shared" si="20"/>
        <v>2.3</v>
      </c>
      <c r="F114" s="131"/>
      <c r="G114" s="131">
        <v>2.3</v>
      </c>
      <c r="H114" s="131"/>
      <c r="I114" s="131"/>
      <c r="J114" s="131"/>
      <c r="K114" s="131"/>
      <c r="L114" s="131"/>
      <c r="M114" s="131"/>
      <c r="N114" s="131"/>
      <c r="O114" s="131"/>
      <c r="P114" s="131"/>
      <c r="Q114" s="131"/>
      <c r="R114" s="131"/>
      <c r="S114" s="131"/>
      <c r="T114" s="14" t="s">
        <v>167</v>
      </c>
      <c r="U114" s="199"/>
      <c r="V114" s="150"/>
    </row>
    <row r="115" spans="1:22" s="30" customFormat="1" ht="36.75" customHeight="1">
      <c r="A115" s="14">
        <v>11</v>
      </c>
      <c r="B115" s="39" t="s">
        <v>168</v>
      </c>
      <c r="C115" s="130">
        <f t="shared" si="19"/>
        <v>10.14</v>
      </c>
      <c r="D115" s="130"/>
      <c r="E115" s="130">
        <f t="shared" si="20"/>
        <v>10.14</v>
      </c>
      <c r="F115" s="131">
        <v>8.94</v>
      </c>
      <c r="G115" s="131">
        <v>0.9</v>
      </c>
      <c r="H115" s="131"/>
      <c r="I115" s="131"/>
      <c r="J115" s="131"/>
      <c r="K115" s="131"/>
      <c r="L115" s="131">
        <v>0.3</v>
      </c>
      <c r="M115" s="131"/>
      <c r="N115" s="131"/>
      <c r="O115" s="131"/>
      <c r="P115" s="131"/>
      <c r="Q115" s="131"/>
      <c r="R115" s="131"/>
      <c r="S115" s="131"/>
      <c r="T115" s="14" t="s">
        <v>169</v>
      </c>
      <c r="U115" s="199"/>
      <c r="V115" s="150"/>
    </row>
    <row r="116" spans="1:22" s="30" customFormat="1" ht="19.5" customHeight="1">
      <c r="A116" s="11">
        <v>12</v>
      </c>
      <c r="B116" s="39" t="s">
        <v>170</v>
      </c>
      <c r="C116" s="130">
        <f t="shared" si="19"/>
        <v>3.14</v>
      </c>
      <c r="D116" s="130"/>
      <c r="E116" s="130">
        <f t="shared" si="20"/>
        <v>3.14</v>
      </c>
      <c r="F116" s="131"/>
      <c r="G116" s="131">
        <v>3.14</v>
      </c>
      <c r="H116" s="131"/>
      <c r="I116" s="131"/>
      <c r="J116" s="131"/>
      <c r="K116" s="131"/>
      <c r="L116" s="131"/>
      <c r="M116" s="131"/>
      <c r="N116" s="131"/>
      <c r="O116" s="131"/>
      <c r="P116" s="131"/>
      <c r="Q116" s="131"/>
      <c r="R116" s="131"/>
      <c r="S116" s="131"/>
      <c r="T116" s="14" t="s">
        <v>171</v>
      </c>
      <c r="U116" s="199"/>
      <c r="V116" s="150"/>
    </row>
    <row r="117" spans="1:22" s="30" customFormat="1" ht="29.25" customHeight="1">
      <c r="A117" s="14">
        <v>13</v>
      </c>
      <c r="B117" s="90" t="s">
        <v>172</v>
      </c>
      <c r="C117" s="130">
        <f t="shared" si="19"/>
        <v>0.2</v>
      </c>
      <c r="D117" s="130"/>
      <c r="E117" s="130">
        <f t="shared" si="20"/>
        <v>0.2</v>
      </c>
      <c r="F117" s="131"/>
      <c r="G117" s="131">
        <f>2000*0.0001</f>
        <v>0.2</v>
      </c>
      <c r="H117" s="131"/>
      <c r="I117" s="131"/>
      <c r="J117" s="131"/>
      <c r="K117" s="131"/>
      <c r="L117" s="131"/>
      <c r="M117" s="131"/>
      <c r="N117" s="131"/>
      <c r="O117" s="131"/>
      <c r="P117" s="131"/>
      <c r="Q117" s="131"/>
      <c r="R117" s="131"/>
      <c r="S117" s="131"/>
      <c r="T117" s="14" t="s">
        <v>158</v>
      </c>
      <c r="U117" s="199"/>
      <c r="V117" s="150"/>
    </row>
    <row r="118" spans="1:22" s="30" customFormat="1" ht="36" customHeight="1">
      <c r="A118" s="11">
        <v>14</v>
      </c>
      <c r="B118" s="90" t="s">
        <v>301</v>
      </c>
      <c r="C118" s="130">
        <f t="shared" si="19"/>
        <v>0.08</v>
      </c>
      <c r="D118" s="130"/>
      <c r="E118" s="130">
        <f t="shared" si="20"/>
        <v>0.08</v>
      </c>
      <c r="F118" s="131"/>
      <c r="G118" s="131">
        <f>800*0.0001</f>
        <v>0.08</v>
      </c>
      <c r="H118" s="131"/>
      <c r="I118" s="131"/>
      <c r="J118" s="131"/>
      <c r="K118" s="131"/>
      <c r="L118" s="131"/>
      <c r="M118" s="131"/>
      <c r="N118" s="131"/>
      <c r="O118" s="131"/>
      <c r="P118" s="131"/>
      <c r="Q118" s="131"/>
      <c r="R118" s="131"/>
      <c r="S118" s="131"/>
      <c r="T118" s="14" t="s">
        <v>121</v>
      </c>
      <c r="U118" s="199"/>
      <c r="V118" s="150"/>
    </row>
    <row r="119" spans="1:22" s="30" customFormat="1" ht="33" customHeight="1">
      <c r="A119" s="14">
        <v>15</v>
      </c>
      <c r="B119" s="90" t="s">
        <v>302</v>
      </c>
      <c r="C119" s="130">
        <f t="shared" si="19"/>
        <v>0.08</v>
      </c>
      <c r="D119" s="130"/>
      <c r="E119" s="130">
        <f t="shared" si="20"/>
        <v>0.08</v>
      </c>
      <c r="F119" s="131"/>
      <c r="G119" s="131">
        <f>800*0.0001</f>
        <v>0.08</v>
      </c>
      <c r="H119" s="131"/>
      <c r="I119" s="131"/>
      <c r="J119" s="131"/>
      <c r="K119" s="131"/>
      <c r="L119" s="131"/>
      <c r="M119" s="131"/>
      <c r="N119" s="131"/>
      <c r="O119" s="131"/>
      <c r="P119" s="131"/>
      <c r="Q119" s="131"/>
      <c r="R119" s="131"/>
      <c r="S119" s="131"/>
      <c r="T119" s="14" t="s">
        <v>158</v>
      </c>
      <c r="U119" s="199"/>
      <c r="V119" s="150"/>
    </row>
    <row r="120" spans="1:22" s="30" customFormat="1" ht="27.75" customHeight="1">
      <c r="A120" s="11">
        <v>16</v>
      </c>
      <c r="B120" s="90" t="s">
        <v>173</v>
      </c>
      <c r="C120" s="130">
        <f t="shared" si="19"/>
        <v>0.08</v>
      </c>
      <c r="D120" s="130"/>
      <c r="E120" s="130">
        <f t="shared" si="20"/>
        <v>0.08</v>
      </c>
      <c r="F120" s="131"/>
      <c r="G120" s="131">
        <f>800*0.0001</f>
        <v>0.08</v>
      </c>
      <c r="H120" s="131"/>
      <c r="I120" s="131"/>
      <c r="J120" s="131"/>
      <c r="K120" s="131"/>
      <c r="L120" s="131"/>
      <c r="M120" s="131"/>
      <c r="N120" s="131"/>
      <c r="O120" s="131"/>
      <c r="P120" s="131"/>
      <c r="Q120" s="131"/>
      <c r="R120" s="131"/>
      <c r="S120" s="131"/>
      <c r="T120" s="14" t="s">
        <v>174</v>
      </c>
      <c r="U120" s="199"/>
      <c r="V120" s="150"/>
    </row>
    <row r="121" spans="1:22" s="30" customFormat="1" ht="38.25">
      <c r="A121" s="14">
        <v>17</v>
      </c>
      <c r="B121" s="90" t="s">
        <v>175</v>
      </c>
      <c r="C121" s="130">
        <f t="shared" si="19"/>
        <v>0.08</v>
      </c>
      <c r="D121" s="130"/>
      <c r="E121" s="130">
        <f t="shared" si="20"/>
        <v>0.08</v>
      </c>
      <c r="F121" s="131"/>
      <c r="G121" s="131">
        <f>800*0.0001</f>
        <v>0.08</v>
      </c>
      <c r="H121" s="131"/>
      <c r="I121" s="131"/>
      <c r="J121" s="131"/>
      <c r="K121" s="131"/>
      <c r="L121" s="131"/>
      <c r="M121" s="131"/>
      <c r="N121" s="131"/>
      <c r="O121" s="131"/>
      <c r="P121" s="131"/>
      <c r="Q121" s="131"/>
      <c r="R121" s="131"/>
      <c r="S121" s="131"/>
      <c r="T121" s="14" t="s">
        <v>176</v>
      </c>
      <c r="U121" s="199"/>
      <c r="V121" s="150"/>
    </row>
    <row r="122" spans="1:22" s="30" customFormat="1" ht="21.75" customHeight="1">
      <c r="A122" s="11">
        <v>18</v>
      </c>
      <c r="B122" s="90" t="s">
        <v>177</v>
      </c>
      <c r="C122" s="130">
        <f t="shared" si="19"/>
        <v>3</v>
      </c>
      <c r="D122" s="130"/>
      <c r="E122" s="130">
        <f t="shared" si="20"/>
        <v>3</v>
      </c>
      <c r="F122" s="131"/>
      <c r="G122" s="131">
        <f>30000*0.0001</f>
        <v>3</v>
      </c>
      <c r="H122" s="131"/>
      <c r="I122" s="131"/>
      <c r="J122" s="131"/>
      <c r="K122" s="131"/>
      <c r="L122" s="131"/>
      <c r="M122" s="131"/>
      <c r="N122" s="131"/>
      <c r="O122" s="131"/>
      <c r="P122" s="131"/>
      <c r="Q122" s="131"/>
      <c r="R122" s="131"/>
      <c r="S122" s="131"/>
      <c r="T122" s="14" t="s">
        <v>178</v>
      </c>
      <c r="U122" s="199"/>
      <c r="V122" s="150"/>
    </row>
    <row r="123" spans="1:22" s="162" customFormat="1" ht="27" customHeight="1">
      <c r="A123" s="149">
        <v>19</v>
      </c>
      <c r="B123" s="163" t="s">
        <v>323</v>
      </c>
      <c r="C123" s="147">
        <f t="shared" si="19"/>
        <v>4</v>
      </c>
      <c r="D123" s="147"/>
      <c r="E123" s="147">
        <f t="shared" si="20"/>
        <v>4</v>
      </c>
      <c r="F123" s="148"/>
      <c r="G123" s="148">
        <f>40000*0.0001</f>
        <v>4</v>
      </c>
      <c r="H123" s="148"/>
      <c r="I123" s="148"/>
      <c r="J123" s="148"/>
      <c r="K123" s="148"/>
      <c r="L123" s="148"/>
      <c r="M123" s="148"/>
      <c r="N123" s="148"/>
      <c r="O123" s="148"/>
      <c r="P123" s="148"/>
      <c r="Q123" s="148"/>
      <c r="R123" s="148"/>
      <c r="S123" s="148"/>
      <c r="T123" s="149" t="s">
        <v>158</v>
      </c>
      <c r="U123" s="199"/>
      <c r="V123" s="153" t="s">
        <v>328</v>
      </c>
    </row>
    <row r="124" spans="1:22" s="30" customFormat="1" ht="36" customHeight="1">
      <c r="A124" s="11">
        <v>20</v>
      </c>
      <c r="B124" s="90" t="s">
        <v>179</v>
      </c>
      <c r="C124" s="130">
        <f t="shared" si="19"/>
        <v>4</v>
      </c>
      <c r="D124" s="130"/>
      <c r="E124" s="130">
        <f t="shared" si="20"/>
        <v>4</v>
      </c>
      <c r="F124" s="131"/>
      <c r="G124" s="131">
        <f>40000*0.0001</f>
        <v>4</v>
      </c>
      <c r="H124" s="131"/>
      <c r="I124" s="131"/>
      <c r="J124" s="131"/>
      <c r="K124" s="131"/>
      <c r="L124" s="131"/>
      <c r="M124" s="131"/>
      <c r="N124" s="131"/>
      <c r="O124" s="131"/>
      <c r="P124" s="131"/>
      <c r="Q124" s="131"/>
      <c r="R124" s="131"/>
      <c r="S124" s="131"/>
      <c r="T124" s="14" t="s">
        <v>180</v>
      </c>
      <c r="U124" s="199"/>
      <c r="V124" s="150"/>
    </row>
    <row r="125" spans="1:22" s="30" customFormat="1" ht="33.75" customHeight="1">
      <c r="A125" s="14">
        <v>21</v>
      </c>
      <c r="B125" s="90" t="s">
        <v>181</v>
      </c>
      <c r="C125" s="130">
        <f t="shared" si="19"/>
        <v>3</v>
      </c>
      <c r="D125" s="130"/>
      <c r="E125" s="130">
        <f t="shared" si="20"/>
        <v>3</v>
      </c>
      <c r="F125" s="131"/>
      <c r="G125" s="131">
        <f>30000*0.0001</f>
        <v>3</v>
      </c>
      <c r="H125" s="131"/>
      <c r="I125" s="131"/>
      <c r="J125" s="131"/>
      <c r="K125" s="131"/>
      <c r="L125" s="131"/>
      <c r="M125" s="131"/>
      <c r="N125" s="131"/>
      <c r="O125" s="131"/>
      <c r="P125" s="131"/>
      <c r="Q125" s="131"/>
      <c r="R125" s="131"/>
      <c r="S125" s="131"/>
      <c r="T125" s="14" t="s">
        <v>174</v>
      </c>
      <c r="U125" s="199"/>
      <c r="V125" s="150"/>
    </row>
    <row r="126" spans="1:22" s="30" customFormat="1" ht="36.75" customHeight="1">
      <c r="A126" s="11">
        <v>22</v>
      </c>
      <c r="B126" s="92" t="s">
        <v>182</v>
      </c>
      <c r="C126" s="130">
        <f t="shared" si="19"/>
        <v>0.0011</v>
      </c>
      <c r="D126" s="130"/>
      <c r="E126" s="130">
        <f t="shared" si="20"/>
        <v>0.0011</v>
      </c>
      <c r="F126" s="131"/>
      <c r="G126" s="131"/>
      <c r="H126" s="131"/>
      <c r="I126" s="131"/>
      <c r="J126" s="131"/>
      <c r="K126" s="131">
        <f>11*0.0001</f>
        <v>0.0011</v>
      </c>
      <c r="L126" s="131"/>
      <c r="M126" s="131"/>
      <c r="N126" s="131"/>
      <c r="O126" s="131"/>
      <c r="P126" s="131"/>
      <c r="Q126" s="131"/>
      <c r="R126" s="131"/>
      <c r="S126" s="131"/>
      <c r="T126" s="14" t="s">
        <v>183</v>
      </c>
      <c r="U126" s="200"/>
      <c r="V126" s="150"/>
    </row>
    <row r="127" spans="1:22" s="30" customFormat="1" ht="81" customHeight="1">
      <c r="A127" s="87">
        <v>23</v>
      </c>
      <c r="B127" s="89" t="s">
        <v>120</v>
      </c>
      <c r="C127" s="132">
        <f t="shared" si="19"/>
        <v>0.71</v>
      </c>
      <c r="D127" s="132"/>
      <c r="E127" s="132">
        <f t="shared" si="20"/>
        <v>0.71</v>
      </c>
      <c r="F127" s="132">
        <v>0.7</v>
      </c>
      <c r="G127" s="132"/>
      <c r="H127" s="132"/>
      <c r="I127" s="132"/>
      <c r="J127" s="132"/>
      <c r="K127" s="132"/>
      <c r="L127" s="132">
        <v>0.01</v>
      </c>
      <c r="M127" s="132"/>
      <c r="N127" s="132"/>
      <c r="O127" s="132"/>
      <c r="P127" s="132"/>
      <c r="Q127" s="132"/>
      <c r="R127" s="132"/>
      <c r="S127" s="132"/>
      <c r="T127" s="88" t="s">
        <v>121</v>
      </c>
      <c r="U127" s="86" t="s">
        <v>261</v>
      </c>
      <c r="V127" s="85"/>
    </row>
    <row r="128" spans="1:21" s="30" customFormat="1" ht="25.5" customHeight="1">
      <c r="A128" s="77" t="s">
        <v>192</v>
      </c>
      <c r="B128" s="74" t="s">
        <v>193</v>
      </c>
      <c r="C128" s="130">
        <f t="shared" si="19"/>
        <v>1.23</v>
      </c>
      <c r="D128" s="108">
        <f aca="true" t="shared" si="21" ref="D128:S128">SUM(D129:D133)</f>
        <v>0</v>
      </c>
      <c r="E128" s="108">
        <f t="shared" si="21"/>
        <v>1.23</v>
      </c>
      <c r="F128" s="108">
        <f t="shared" si="21"/>
        <v>0.6200000000000001</v>
      </c>
      <c r="G128" s="108">
        <f t="shared" si="21"/>
        <v>0.21000000000000002</v>
      </c>
      <c r="H128" s="108">
        <f t="shared" si="21"/>
        <v>0</v>
      </c>
      <c r="I128" s="108">
        <f t="shared" si="21"/>
        <v>0</v>
      </c>
      <c r="J128" s="108">
        <f t="shared" si="21"/>
        <v>0</v>
      </c>
      <c r="K128" s="108">
        <f t="shared" si="21"/>
        <v>0</v>
      </c>
      <c r="L128" s="108">
        <f t="shared" si="21"/>
        <v>0.25</v>
      </c>
      <c r="M128" s="108">
        <f t="shared" si="21"/>
        <v>0</v>
      </c>
      <c r="N128" s="108">
        <f t="shared" si="21"/>
        <v>0.15</v>
      </c>
      <c r="O128" s="108">
        <f t="shared" si="21"/>
        <v>0</v>
      </c>
      <c r="P128" s="108">
        <f t="shared" si="21"/>
        <v>0</v>
      </c>
      <c r="Q128" s="108">
        <f t="shared" si="21"/>
        <v>0</v>
      </c>
      <c r="R128" s="108">
        <f t="shared" si="21"/>
        <v>0</v>
      </c>
      <c r="S128" s="108">
        <f t="shared" si="21"/>
        <v>0</v>
      </c>
      <c r="T128" s="14"/>
      <c r="U128" s="60"/>
    </row>
    <row r="129" spans="1:21" s="30" customFormat="1" ht="69" customHeight="1">
      <c r="A129" s="14">
        <v>1</v>
      </c>
      <c r="B129" s="60" t="s">
        <v>188</v>
      </c>
      <c r="C129" s="133">
        <f t="shared" si="19"/>
        <v>0.06</v>
      </c>
      <c r="D129" s="49"/>
      <c r="E129" s="109">
        <f>F129</f>
        <v>0.06</v>
      </c>
      <c r="F129" s="49">
        <v>0.06</v>
      </c>
      <c r="G129" s="49"/>
      <c r="H129" s="49"/>
      <c r="I129" s="49"/>
      <c r="J129" s="49"/>
      <c r="K129" s="49"/>
      <c r="L129" s="49"/>
      <c r="M129" s="49"/>
      <c r="N129" s="49"/>
      <c r="O129" s="49"/>
      <c r="P129" s="49"/>
      <c r="Q129" s="49"/>
      <c r="R129" s="49"/>
      <c r="S129" s="49"/>
      <c r="T129" s="14" t="s">
        <v>189</v>
      </c>
      <c r="U129" s="14" t="s">
        <v>288</v>
      </c>
    </row>
    <row r="130" spans="1:21" s="30" customFormat="1" ht="89.25" customHeight="1">
      <c r="A130" s="14">
        <v>2</v>
      </c>
      <c r="B130" s="60" t="s">
        <v>190</v>
      </c>
      <c r="C130" s="133">
        <f t="shared" si="19"/>
        <v>0.5700000000000001</v>
      </c>
      <c r="D130" s="49"/>
      <c r="E130" s="109">
        <f>F130+L130</f>
        <v>0.5700000000000001</v>
      </c>
      <c r="F130" s="49">
        <v>0.56</v>
      </c>
      <c r="G130" s="49"/>
      <c r="H130" s="49"/>
      <c r="I130" s="49"/>
      <c r="J130" s="49"/>
      <c r="K130" s="49"/>
      <c r="L130" s="49">
        <v>0.01</v>
      </c>
      <c r="M130" s="49"/>
      <c r="N130" s="49"/>
      <c r="O130" s="49"/>
      <c r="P130" s="49"/>
      <c r="Q130" s="49"/>
      <c r="R130" s="49"/>
      <c r="S130" s="49"/>
      <c r="T130" s="14" t="s">
        <v>191</v>
      </c>
      <c r="U130" s="71" t="s">
        <v>289</v>
      </c>
    </row>
    <row r="131" spans="1:21" s="30" customFormat="1" ht="53.25" customHeight="1">
      <c r="A131" s="14">
        <v>3</v>
      </c>
      <c r="B131" s="39" t="s">
        <v>223</v>
      </c>
      <c r="C131" s="130">
        <f t="shared" si="19"/>
        <v>0.2</v>
      </c>
      <c r="D131" s="109"/>
      <c r="E131" s="109">
        <f>SUM(F131:S131)</f>
        <v>0.2</v>
      </c>
      <c r="F131" s="49"/>
      <c r="G131" s="49"/>
      <c r="H131" s="49"/>
      <c r="I131" s="49"/>
      <c r="J131" s="49"/>
      <c r="K131" s="49"/>
      <c r="L131" s="49">
        <v>0.05</v>
      </c>
      <c r="M131" s="49"/>
      <c r="N131" s="49">
        <v>0.15</v>
      </c>
      <c r="O131" s="49"/>
      <c r="P131" s="49"/>
      <c r="Q131" s="49"/>
      <c r="R131" s="49"/>
      <c r="S131" s="49"/>
      <c r="T131" s="14" t="s">
        <v>224</v>
      </c>
      <c r="U131" s="201" t="s">
        <v>290</v>
      </c>
    </row>
    <row r="132" spans="1:21" s="30" customFormat="1" ht="49.5" customHeight="1">
      <c r="A132" s="14">
        <v>4</v>
      </c>
      <c r="B132" s="39" t="s">
        <v>225</v>
      </c>
      <c r="C132" s="130">
        <f t="shared" si="19"/>
        <v>0.2</v>
      </c>
      <c r="D132" s="109"/>
      <c r="E132" s="109">
        <f>SUM(F132:S132)</f>
        <v>0.2</v>
      </c>
      <c r="F132" s="49"/>
      <c r="G132" s="49">
        <v>0.14</v>
      </c>
      <c r="H132" s="49"/>
      <c r="I132" s="49"/>
      <c r="J132" s="49"/>
      <c r="K132" s="49"/>
      <c r="L132" s="49">
        <v>0.06</v>
      </c>
      <c r="M132" s="49"/>
      <c r="N132" s="49"/>
      <c r="O132" s="49"/>
      <c r="P132" s="49"/>
      <c r="Q132" s="49"/>
      <c r="R132" s="49"/>
      <c r="S132" s="49"/>
      <c r="T132" s="14" t="s">
        <v>226</v>
      </c>
      <c r="U132" s="203"/>
    </row>
    <row r="133" spans="1:21" s="30" customFormat="1" ht="39.75" customHeight="1">
      <c r="A133" s="78">
        <v>5</v>
      </c>
      <c r="B133" s="39" t="s">
        <v>227</v>
      </c>
      <c r="C133" s="130">
        <f t="shared" si="19"/>
        <v>0.2</v>
      </c>
      <c r="D133" s="109"/>
      <c r="E133" s="109">
        <f>SUM(F133:S133)</f>
        <v>0.2</v>
      </c>
      <c r="F133" s="49"/>
      <c r="G133" s="49">
        <v>0.07</v>
      </c>
      <c r="H133" s="49"/>
      <c r="I133" s="49"/>
      <c r="J133" s="49"/>
      <c r="K133" s="49"/>
      <c r="L133" s="49">
        <v>0.13</v>
      </c>
      <c r="M133" s="49"/>
      <c r="N133" s="49"/>
      <c r="O133" s="49"/>
      <c r="P133" s="49"/>
      <c r="Q133" s="49"/>
      <c r="R133" s="49"/>
      <c r="S133" s="49"/>
      <c r="T133" s="14" t="s">
        <v>228</v>
      </c>
      <c r="U133" s="202"/>
    </row>
    <row r="134" spans="1:21" s="30" customFormat="1" ht="21" customHeight="1">
      <c r="A134" s="77" t="s">
        <v>237</v>
      </c>
      <c r="B134" s="74" t="s">
        <v>238</v>
      </c>
      <c r="C134" s="130">
        <f t="shared" si="19"/>
        <v>2.09</v>
      </c>
      <c r="D134" s="108">
        <f aca="true" t="shared" si="22" ref="D134:S134">SUM(D135:D137)</f>
        <v>0</v>
      </c>
      <c r="E134" s="108">
        <f t="shared" si="22"/>
        <v>2.09</v>
      </c>
      <c r="F134" s="108">
        <f t="shared" si="22"/>
        <v>1.09</v>
      </c>
      <c r="G134" s="108">
        <f t="shared" si="22"/>
        <v>0</v>
      </c>
      <c r="H134" s="108">
        <f t="shared" si="22"/>
        <v>0</v>
      </c>
      <c r="I134" s="108">
        <f t="shared" si="22"/>
        <v>0</v>
      </c>
      <c r="J134" s="108">
        <f t="shared" si="22"/>
        <v>0</v>
      </c>
      <c r="K134" s="108">
        <f t="shared" si="22"/>
        <v>0</v>
      </c>
      <c r="L134" s="108">
        <f t="shared" si="22"/>
        <v>1</v>
      </c>
      <c r="M134" s="108">
        <f t="shared" si="22"/>
        <v>0</v>
      </c>
      <c r="N134" s="108">
        <f t="shared" si="22"/>
        <v>0</v>
      </c>
      <c r="O134" s="108">
        <f t="shared" si="22"/>
        <v>0</v>
      </c>
      <c r="P134" s="108">
        <f t="shared" si="22"/>
        <v>0</v>
      </c>
      <c r="Q134" s="108">
        <f t="shared" si="22"/>
        <v>0</v>
      </c>
      <c r="R134" s="108">
        <f t="shared" si="22"/>
        <v>0</v>
      </c>
      <c r="S134" s="108">
        <f t="shared" si="22"/>
        <v>0</v>
      </c>
      <c r="T134" s="14"/>
      <c r="U134" s="56"/>
    </row>
    <row r="135" spans="1:21" s="30" customFormat="1" ht="33.75" customHeight="1">
      <c r="A135" s="79">
        <v>1</v>
      </c>
      <c r="B135" s="80" t="s">
        <v>291</v>
      </c>
      <c r="C135" s="130">
        <f t="shared" si="19"/>
        <v>1</v>
      </c>
      <c r="D135" s="109"/>
      <c r="E135" s="109">
        <f>SUM(F135:S135)</f>
        <v>1</v>
      </c>
      <c r="F135" s="49">
        <v>1</v>
      </c>
      <c r="G135" s="49"/>
      <c r="H135" s="49"/>
      <c r="I135" s="49"/>
      <c r="J135" s="49"/>
      <c r="K135" s="49"/>
      <c r="L135" s="49"/>
      <c r="M135" s="49"/>
      <c r="N135" s="49"/>
      <c r="O135" s="49"/>
      <c r="P135" s="49"/>
      <c r="Q135" s="49"/>
      <c r="R135" s="49"/>
      <c r="S135" s="49"/>
      <c r="T135" s="9" t="s">
        <v>239</v>
      </c>
      <c r="U135" s="201" t="s">
        <v>292</v>
      </c>
    </row>
    <row r="136" spans="1:21" ht="27" customHeight="1">
      <c r="A136" s="79">
        <v>2</v>
      </c>
      <c r="B136" s="80" t="s">
        <v>241</v>
      </c>
      <c r="C136" s="130">
        <f t="shared" si="19"/>
        <v>1</v>
      </c>
      <c r="D136" s="134"/>
      <c r="E136" s="109">
        <f>SUM(F136:S136)</f>
        <v>1</v>
      </c>
      <c r="F136" s="100"/>
      <c r="G136" s="100"/>
      <c r="H136" s="100"/>
      <c r="I136" s="100"/>
      <c r="J136" s="100"/>
      <c r="K136" s="100"/>
      <c r="L136" s="100">
        <v>1</v>
      </c>
      <c r="M136" s="100"/>
      <c r="N136" s="100"/>
      <c r="O136" s="100"/>
      <c r="P136" s="100"/>
      <c r="Q136" s="100"/>
      <c r="R136" s="100"/>
      <c r="S136" s="100"/>
      <c r="T136" s="9" t="s">
        <v>240</v>
      </c>
      <c r="U136" s="202"/>
    </row>
    <row r="137" spans="1:21" ht="82.5" customHeight="1">
      <c r="A137" s="81">
        <v>3</v>
      </c>
      <c r="B137" s="18" t="s">
        <v>242</v>
      </c>
      <c r="C137" s="99">
        <f t="shared" si="19"/>
        <v>0.09</v>
      </c>
      <c r="D137" s="135"/>
      <c r="E137" s="135">
        <f>SUM(F137:S137)</f>
        <v>0.09</v>
      </c>
      <c r="F137" s="136">
        <v>0.09</v>
      </c>
      <c r="G137" s="136"/>
      <c r="H137" s="102"/>
      <c r="I137" s="102"/>
      <c r="J137" s="102"/>
      <c r="K137" s="136"/>
      <c r="L137" s="136"/>
      <c r="M137" s="102"/>
      <c r="N137" s="102"/>
      <c r="O137" s="102"/>
      <c r="P137" s="102"/>
      <c r="Q137" s="102"/>
      <c r="R137" s="102"/>
      <c r="S137" s="102"/>
      <c r="T137" s="81" t="s">
        <v>243</v>
      </c>
      <c r="U137" s="75" t="s">
        <v>293</v>
      </c>
    </row>
    <row r="138" spans="1:21" ht="15.75" customHeight="1">
      <c r="A138" s="171" t="s">
        <v>233</v>
      </c>
      <c r="B138" s="172"/>
      <c r="C138" s="137">
        <f aca="true" t="shared" si="23" ref="C138:S138">C10+C22+C25+C30+C46+C59+C88+C93+C104+C128+C134</f>
        <v>133.02972</v>
      </c>
      <c r="D138" s="137">
        <f t="shared" si="23"/>
        <v>17.65126</v>
      </c>
      <c r="E138" s="137">
        <f t="shared" si="23"/>
        <v>115.37845999999999</v>
      </c>
      <c r="F138" s="137">
        <f t="shared" si="23"/>
        <v>36.07313</v>
      </c>
      <c r="G138" s="137">
        <f t="shared" si="23"/>
        <v>58.81655</v>
      </c>
      <c r="H138" s="137">
        <f t="shared" si="23"/>
        <v>2.83</v>
      </c>
      <c r="I138" s="137">
        <f t="shared" si="23"/>
        <v>0</v>
      </c>
      <c r="J138" s="137">
        <f t="shared" si="23"/>
        <v>2.69</v>
      </c>
      <c r="K138" s="137">
        <f t="shared" si="23"/>
        <v>1.3511000000000002</v>
      </c>
      <c r="L138" s="137">
        <f t="shared" si="23"/>
        <v>3.5794300000000003</v>
      </c>
      <c r="M138" s="137">
        <f t="shared" si="23"/>
        <v>0</v>
      </c>
      <c r="N138" s="137">
        <f t="shared" si="23"/>
        <v>0.27825</v>
      </c>
      <c r="O138" s="137">
        <f t="shared" si="23"/>
        <v>0</v>
      </c>
      <c r="P138" s="137">
        <f t="shared" si="23"/>
        <v>0</v>
      </c>
      <c r="Q138" s="137">
        <f t="shared" si="23"/>
        <v>0</v>
      </c>
      <c r="R138" s="137">
        <f t="shared" si="23"/>
        <v>0</v>
      </c>
      <c r="S138" s="137">
        <f t="shared" si="23"/>
        <v>9.94</v>
      </c>
      <c r="T138" s="9"/>
      <c r="U138" s="9"/>
    </row>
  </sheetData>
  <sheetProtection/>
  <mergeCells count="34">
    <mergeCell ref="V11:V21"/>
    <mergeCell ref="V35:V39"/>
    <mergeCell ref="U47:U49"/>
    <mergeCell ref="V50:V51"/>
    <mergeCell ref="U108:U126"/>
    <mergeCell ref="U135:U136"/>
    <mergeCell ref="U106:U107"/>
    <mergeCell ref="U131:U133"/>
    <mergeCell ref="U85:U87"/>
    <mergeCell ref="A138:B138"/>
    <mergeCell ref="U60:U61"/>
    <mergeCell ref="U27:U28"/>
    <mergeCell ref="U55:U56"/>
    <mergeCell ref="V85:V88"/>
    <mergeCell ref="U66:U84"/>
    <mergeCell ref="U95:U96"/>
    <mergeCell ref="E7:E8"/>
    <mergeCell ref="D6:D8"/>
    <mergeCell ref="A6:A8"/>
    <mergeCell ref="U53:U54"/>
    <mergeCell ref="U13:U21"/>
    <mergeCell ref="U34:U39"/>
    <mergeCell ref="B6:B8"/>
    <mergeCell ref="C6:C8"/>
    <mergeCell ref="T5:U5"/>
    <mergeCell ref="U23:U24"/>
    <mergeCell ref="A1:B1"/>
    <mergeCell ref="A2:U2"/>
    <mergeCell ref="A3:U3"/>
    <mergeCell ref="E6:P6"/>
    <mergeCell ref="T6:T8"/>
    <mergeCell ref="U6:U8"/>
    <mergeCell ref="F7:P7"/>
    <mergeCell ref="B4:U4"/>
  </mergeCells>
  <printOptions/>
  <pageMargins left="0" right="0" top="0.3937007874015748" bottom="0.3937007874015748" header="0.35433070866141736" footer="0.31496062992125984"/>
  <pageSetup horizontalDpi="600" verticalDpi="600" orientation="landscape" paperSize="9" scale="7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2018-01-04T06:20:28Z</cp:lastPrinted>
  <dcterms:created xsi:type="dcterms:W3CDTF">2014-10-14T07:26:36Z</dcterms:created>
  <dcterms:modified xsi:type="dcterms:W3CDTF">2020-11-03T08:58:04Z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1033-8.1.0.3030</vt:lpwstr>
  </property>
</Properties>
</file>