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1\TOOL TÍNH\"/>
    </mc:Choice>
  </mc:AlternateContent>
  <bookViews>
    <workbookView xWindow="0" yWindow="0" windowWidth="19200" windowHeight="77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A27" i="1" l="1"/>
  <c r="B27" i="1"/>
  <c r="C27" i="1"/>
  <c r="D27" i="1" l="1"/>
  <c r="E22" i="1" s="1"/>
  <c r="F22" i="1" s="1"/>
  <c r="G22" i="1" s="1"/>
  <c r="E20" i="1" l="1"/>
  <c r="F20" i="1" s="1"/>
  <c r="G20" i="1" s="1"/>
  <c r="E19" i="1"/>
  <c r="F19" i="1" s="1"/>
  <c r="G19" i="1" s="1"/>
  <c r="E21" i="1"/>
  <c r="F21" i="1" s="1"/>
  <c r="G21" i="1" s="1"/>
  <c r="E18" i="1"/>
  <c r="F18" i="1" s="1"/>
  <c r="G18" i="1" s="1"/>
  <c r="E23" i="1"/>
  <c r="F23" i="1" s="1"/>
  <c r="G23" i="1" s="1"/>
  <c r="F17" i="1"/>
  <c r="G17" i="1" s="1"/>
  <c r="B15" i="1" s="1"/>
  <c r="C10" i="1" s="1"/>
</calcChain>
</file>

<file path=xl/sharedStrings.xml><?xml version="1.0" encoding="utf-8"?>
<sst xmlns="http://schemas.openxmlformats.org/spreadsheetml/2006/main" count="20" uniqueCount="20">
  <si>
    <t>Mức đóng BHYT</t>
  </si>
  <si>
    <t xml:space="preserve">Thuế TNCN </t>
  </si>
  <si>
    <t>Số người phụ thuộc</t>
  </si>
  <si>
    <t>Thuế TNCN phải nộp</t>
  </si>
  <si>
    <t>Bậc thuế</t>
  </si>
  <si>
    <t>Thu nhập tính thuế (**)</t>
  </si>
  <si>
    <t>Thu nhập tính thuế theo từng bậc</t>
  </si>
  <si>
    <t>Thuế theo từng bậc</t>
  </si>
  <si>
    <t>Tổng</t>
  </si>
  <si>
    <t>LƯƠNG NET</t>
  </si>
  <si>
    <t>Đơn vị: Đồng</t>
  </si>
  <si>
    <t xml:space="preserve">
</t>
  </si>
  <si>
    <t>CÔNG THỨC CHUYỂN LƯƠNG GROSS SANG LƯƠNG NET</t>
  </si>
  <si>
    <t xml:space="preserve">Công thức chung: </t>
  </si>
  <si>
    <t>Hướng dẫn nhập thông tin: Chỉ điền số liệu tại các ô MÀU VÀNG</t>
  </si>
  <si>
    <t>BHXH (8%)</t>
  </si>
  <si>
    <t>BHYT (1,5%)</t>
  </si>
  <si>
    <t>BHTN (1%)</t>
  </si>
  <si>
    <t>TỔNG THU NHẬP (LƯƠNG GROSS)</t>
  </si>
  <si>
    <r>
      <t>Lương Net = Lương Gross - (BHXH + BHYT + BHTN) - Thuế TNCN (</t>
    </r>
    <r>
      <rPr>
        <i/>
        <sz val="11"/>
        <color rgb="FF222222"/>
        <rFont val="Arial"/>
        <family val="2"/>
      </rPr>
      <t>nếu có</t>
    </r>
    <r>
      <rPr>
        <sz val="11"/>
        <color rgb="FF222222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</si>
</sst>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rgb="FF222222"/>
      <name val="Arial"/>
      <family val="2"/>
    </font>
    <font>
      <i/>
      <sz val="11"/>
      <color rgb="FF222222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9CCE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3" fontId="4" fillId="0" borderId="1" xfId="0" applyNumberFormat="1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/>
    <xf numFmtId="3" fontId="4" fillId="2" borderId="1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2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/>
    </xf>
    <xf numFmtId="3" fontId="3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/>
    <xf numFmtId="0" fontId="5" fillId="0" borderId="0" xfId="0" applyFont="1" applyBorder="1" applyAlignment="1">
      <alignment horizontal="right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6" borderId="0" xfId="0" applyFont="1" applyFill="1" applyAlignment="1">
      <alignment vertical="center"/>
    </xf>
    <xf numFmtId="0" fontId="1" fillId="6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3" fontId="4" fillId="2" borderId="4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horizontal="center" vertical="center"/>
    </xf>
    <xf numFmtId="3" fontId="4" fillId="10" borderId="1" xfId="0" applyNumberFormat="1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6" fillId="8" borderId="0" xfId="0" applyFont="1" applyFill="1" applyAlignment="1">
      <alignment horizontal="center" vertical="center"/>
    </xf>
    <xf numFmtId="0" fontId="4" fillId="9" borderId="0" xfId="0" applyFont="1" applyFill="1" applyAlignment="1">
      <alignment horizontal="left" vertical="center"/>
    </xf>
    <xf numFmtId="0" fontId="8" fillId="5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3" fontId="4" fillId="1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66"/>
      <color rgb="FF9999FF"/>
      <color rgb="FF66FF99"/>
      <color rgb="FF00CCFF"/>
      <color rgb="FFFF7C80"/>
      <color rgb="FFDC9C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E3" sqref="E3"/>
    </sheetView>
  </sheetViews>
  <sheetFormatPr defaultRowHeight="14.25" x14ac:dyDescent="0.45"/>
  <cols>
    <col min="1" max="1" width="26.796875" customWidth="1"/>
    <col min="2" max="2" width="33.73046875" customWidth="1"/>
    <col min="3" max="3" width="44.06640625" customWidth="1"/>
    <col min="4" max="4" width="15" customWidth="1"/>
    <col min="5" max="5" width="16.3984375" customWidth="1"/>
    <col min="6" max="7" width="15.1328125" customWidth="1"/>
    <col min="8" max="8" width="12" customWidth="1"/>
    <col min="9" max="9" width="13.73046875" customWidth="1"/>
  </cols>
  <sheetData>
    <row r="1" spans="1:9" ht="34.5" customHeight="1" x14ac:dyDescent="0.45">
      <c r="A1" s="34" t="s">
        <v>12</v>
      </c>
      <c r="B1" s="34"/>
      <c r="C1" s="34"/>
      <c r="D1" s="34"/>
    </row>
    <row r="2" spans="1:9" s="21" customFormat="1" ht="21.4" customHeight="1" x14ac:dyDescent="0.45">
      <c r="A2" s="19" t="s">
        <v>13</v>
      </c>
      <c r="B2" s="20" t="s">
        <v>19</v>
      </c>
      <c r="C2" s="19"/>
      <c r="D2" s="19"/>
    </row>
    <row r="3" spans="1:9" s="14" customFormat="1" ht="13.5" x14ac:dyDescent="0.35"/>
    <row r="4" spans="1:9" s="14" customFormat="1" ht="13.5" x14ac:dyDescent="0.35">
      <c r="A4" s="35" t="s">
        <v>14</v>
      </c>
      <c r="B4" s="35"/>
      <c r="C4" s="35"/>
    </row>
    <row r="5" spans="1:9" s="14" customFormat="1" ht="13.5" x14ac:dyDescent="0.35">
      <c r="A5" s="35"/>
      <c r="B5" s="35"/>
      <c r="C5" s="35"/>
    </row>
    <row r="6" spans="1:9" s="14" customFormat="1" ht="13.5" x14ac:dyDescent="0.35"/>
    <row r="7" spans="1:9" s="14" customFormat="1" ht="13.5" x14ac:dyDescent="0.35"/>
    <row r="8" spans="1:9" s="14" customFormat="1" ht="13.9" x14ac:dyDescent="0.4">
      <c r="B8" s="15"/>
      <c r="C8" s="16" t="s">
        <v>10</v>
      </c>
      <c r="D8" s="15"/>
    </row>
    <row r="9" spans="1:9" s="14" customFormat="1" ht="35.65" customHeight="1" x14ac:dyDescent="0.35">
      <c r="A9" s="37" t="s">
        <v>18</v>
      </c>
      <c r="B9" s="37"/>
      <c r="C9" s="30" t="s">
        <v>9</v>
      </c>
      <c r="D9" s="17" t="s">
        <v>11</v>
      </c>
      <c r="E9" s="33"/>
      <c r="F9" s="33"/>
      <c r="G9" s="17"/>
      <c r="H9" s="17"/>
      <c r="I9" s="17"/>
    </row>
    <row r="10" spans="1:9" s="14" customFormat="1" ht="31.5" customHeight="1" x14ac:dyDescent="0.35">
      <c r="A10" s="38">
        <v>20000000</v>
      </c>
      <c r="B10" s="38"/>
      <c r="C10" s="28">
        <f>A10-B15-D27</f>
        <v>17670000</v>
      </c>
      <c r="D10" s="17"/>
      <c r="E10" s="18"/>
      <c r="F10" s="18"/>
      <c r="G10" s="17"/>
      <c r="H10" s="17"/>
      <c r="I10" s="17"/>
    </row>
    <row r="11" spans="1:9" s="14" customFormat="1" ht="13.5" x14ac:dyDescent="0.35"/>
    <row r="12" spans="1:9" s="14" customFormat="1" ht="13.5" x14ac:dyDescent="0.35"/>
    <row r="13" spans="1:9" s="14" customFormat="1" ht="13.9" x14ac:dyDescent="0.35">
      <c r="A13" s="31" t="s">
        <v>1</v>
      </c>
      <c r="B13" s="32"/>
      <c r="C13" s="2"/>
      <c r="D13" s="8"/>
      <c r="E13" s="5"/>
      <c r="F13" s="5"/>
      <c r="G13" s="5"/>
    </row>
    <row r="14" spans="1:9" s="14" customFormat="1" ht="13.9" x14ac:dyDescent="0.35">
      <c r="A14" s="13" t="s">
        <v>2</v>
      </c>
      <c r="B14" s="13" t="s">
        <v>3</v>
      </c>
      <c r="C14" s="24"/>
      <c r="D14" s="11"/>
      <c r="E14" s="11"/>
      <c r="F14" s="11"/>
      <c r="G14" s="11"/>
    </row>
    <row r="15" spans="1:9" s="14" customFormat="1" ht="26.65" customHeight="1" x14ac:dyDescent="0.35">
      <c r="A15" s="29">
        <v>1</v>
      </c>
      <c r="B15" s="1">
        <f>SUM(G17:G23)</f>
        <v>230000</v>
      </c>
      <c r="C15" s="2"/>
      <c r="D15" s="25"/>
      <c r="E15" s="12"/>
      <c r="F15" s="12"/>
      <c r="G15" s="12"/>
    </row>
    <row r="16" spans="1:9" s="14" customFormat="1" ht="40.5" x14ac:dyDescent="0.35">
      <c r="A16" s="3"/>
      <c r="B16" s="4"/>
      <c r="C16" s="5"/>
      <c r="D16" s="22" t="s">
        <v>4</v>
      </c>
      <c r="E16" s="6" t="s">
        <v>5</v>
      </c>
      <c r="F16" s="6" t="s">
        <v>6</v>
      </c>
      <c r="G16" s="6" t="s">
        <v>7</v>
      </c>
    </row>
    <row r="17" spans="1:7" s="14" customFormat="1" ht="16.5" customHeight="1" x14ac:dyDescent="0.35">
      <c r="A17" s="9"/>
      <c r="B17" s="9"/>
      <c r="C17" s="5"/>
      <c r="D17" s="23">
        <v>1</v>
      </c>
      <c r="E17" s="5">
        <f>A10-(11000000+(A15*4400000))</f>
        <v>4600000</v>
      </c>
      <c r="F17" s="5">
        <f>IF(E17&lt;0,0,IF(E17&lt;5000000,E17,5000000))</f>
        <v>4600000</v>
      </c>
      <c r="G17" s="5">
        <f>F17*5%</f>
        <v>230000</v>
      </c>
    </row>
    <row r="18" spans="1:7" s="14" customFormat="1" ht="13.5" x14ac:dyDescent="0.35">
      <c r="A18" s="1"/>
      <c r="B18" s="1"/>
      <c r="C18" s="5"/>
      <c r="D18" s="23">
        <v>2</v>
      </c>
      <c r="E18" s="5">
        <f>E17-5000000</f>
        <v>-400000</v>
      </c>
      <c r="F18" s="5">
        <f>IF(E18&lt;0,0,IF(E18&lt;5000000,E18,5000000))</f>
        <v>0</v>
      </c>
      <c r="G18" s="5">
        <f>F18*10%</f>
        <v>0</v>
      </c>
    </row>
    <row r="19" spans="1:7" s="14" customFormat="1" ht="13.9" x14ac:dyDescent="0.35">
      <c r="A19" s="10"/>
      <c r="B19" s="10"/>
      <c r="C19" s="10"/>
      <c r="D19" s="23">
        <v>3</v>
      </c>
      <c r="E19" s="5">
        <f>E17-10000000</f>
        <v>-5400000</v>
      </c>
      <c r="F19" s="5">
        <f>IF(E19&lt;0,0,IF(E19&lt;8000000,E19,8000000))</f>
        <v>0</v>
      </c>
      <c r="G19" s="5">
        <f>F19*15%</f>
        <v>0</v>
      </c>
    </row>
    <row r="20" spans="1:7" s="14" customFormat="1" ht="13.5" x14ac:dyDescent="0.35">
      <c r="A20" s="1"/>
      <c r="B20" s="1"/>
      <c r="C20" s="5"/>
      <c r="D20" s="23">
        <v>4</v>
      </c>
      <c r="E20" s="5">
        <f>E17-18000000</f>
        <v>-13400000</v>
      </c>
      <c r="F20" s="5">
        <f>IF(E20&lt;0,0,IF(E20&lt;14000000,E20,14000000))</f>
        <v>0</v>
      </c>
      <c r="G20" s="5">
        <f>F20*20%</f>
        <v>0</v>
      </c>
    </row>
    <row r="21" spans="1:7" s="14" customFormat="1" ht="13.5" x14ac:dyDescent="0.35">
      <c r="A21" s="7"/>
      <c r="B21" s="1"/>
      <c r="C21" s="5"/>
      <c r="D21" s="23">
        <v>5</v>
      </c>
      <c r="E21" s="5">
        <f>E17-32000000</f>
        <v>-27400000</v>
      </c>
      <c r="F21" s="5">
        <f>IF(E21&lt;0,0,IF(E21&lt;20000000,E21,20000000))</f>
        <v>0</v>
      </c>
      <c r="G21" s="5">
        <f>F21*25%</f>
        <v>0</v>
      </c>
    </row>
    <row r="22" spans="1:7" s="14" customFormat="1" ht="13.5" x14ac:dyDescent="0.35">
      <c r="A22" s="4"/>
      <c r="B22" s="1"/>
      <c r="C22" s="5"/>
      <c r="D22" s="23">
        <v>6</v>
      </c>
      <c r="E22" s="5">
        <f>E17-52000000</f>
        <v>-47400000</v>
      </c>
      <c r="F22" s="5">
        <f>IF(E22&lt;0,0,IF(E22&lt;28000000,E22,28000000))</f>
        <v>0</v>
      </c>
      <c r="G22" s="5">
        <f>F22*30%</f>
        <v>0</v>
      </c>
    </row>
    <row r="23" spans="1:7" s="14" customFormat="1" ht="13.5" x14ac:dyDescent="0.35">
      <c r="A23" s="1"/>
      <c r="B23" s="1"/>
      <c r="C23" s="5"/>
      <c r="D23" s="23">
        <v>7</v>
      </c>
      <c r="E23" s="5">
        <f>E17-80000000</f>
        <v>-75400000</v>
      </c>
      <c r="F23" s="5">
        <f>IF(E23&lt;0,0,E23)</f>
        <v>0</v>
      </c>
      <c r="G23" s="5">
        <f>F23*35%</f>
        <v>0</v>
      </c>
    </row>
    <row r="24" spans="1:7" s="14" customFormat="1" ht="18" customHeight="1" x14ac:dyDescent="0.35"/>
    <row r="25" spans="1:7" s="14" customFormat="1" ht="24" customHeight="1" x14ac:dyDescent="0.35">
      <c r="A25" s="36" t="s">
        <v>0</v>
      </c>
      <c r="B25" s="36"/>
      <c r="C25" s="36"/>
      <c r="D25" s="36"/>
    </row>
    <row r="26" spans="1:7" s="14" customFormat="1" ht="25.9" customHeight="1" x14ac:dyDescent="0.35">
      <c r="A26" s="26" t="s">
        <v>15</v>
      </c>
      <c r="B26" s="26" t="s">
        <v>16</v>
      </c>
      <c r="C26" s="26" t="s">
        <v>17</v>
      </c>
      <c r="D26" s="27" t="s">
        <v>8</v>
      </c>
    </row>
    <row r="27" spans="1:7" s="14" customFormat="1" ht="13.5" x14ac:dyDescent="0.35">
      <c r="A27" s="4">
        <f>A10*8%</f>
        <v>1600000</v>
      </c>
      <c r="B27" s="4">
        <f>A10*1.5%</f>
        <v>300000</v>
      </c>
      <c r="C27" s="4">
        <f>A10*1%</f>
        <v>200000</v>
      </c>
      <c r="D27" s="4">
        <f>SUM(A27:C27)</f>
        <v>2100000</v>
      </c>
    </row>
  </sheetData>
  <mergeCells count="7">
    <mergeCell ref="A13:B13"/>
    <mergeCell ref="E9:F9"/>
    <mergeCell ref="A1:D1"/>
    <mergeCell ref="A4:C5"/>
    <mergeCell ref="A25:D25"/>
    <mergeCell ref="A9:B9"/>
    <mergeCell ref="A10:B10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laptop</dc:creator>
  <cp:lastModifiedBy>my laptop</cp:lastModifiedBy>
  <dcterms:created xsi:type="dcterms:W3CDTF">2021-03-15T04:01:58Z</dcterms:created>
  <dcterms:modified xsi:type="dcterms:W3CDTF">2021-03-25T03:49:30Z</dcterms:modified>
</cp:coreProperties>
</file>