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1425" windowWidth="8055" windowHeight="7830" tabRatio="988" activeTab="0"/>
  </bookViews>
  <sheets>
    <sheet name="Datnongghiep" sheetId="1" r:id="rId1"/>
    <sheet name="datonongthon" sheetId="2" r:id="rId2"/>
    <sheet name="datodothi" sheetId="3" r:id="rId3"/>
    <sheet name="PL03_TMDV( cũ)" sheetId="4" state="hidden" r:id="rId4"/>
    <sheet name="Sửa đổi PL 03" sheetId="5" state="hidden" r:id="rId5"/>
    <sheet name="Sheet2" sheetId="6" state="hidden" r:id="rId6"/>
    <sheet name="Sheet3" sheetId="7" state="hidden" r:id="rId7"/>
    <sheet name="Đất SXKD" sheetId="8" r:id="rId8"/>
  </sheets>
  <definedNames>
    <definedName name="_xlfn.IFERROR" hidden="1">#NAME?</definedName>
    <definedName name="_xlnm.Print_Area" localSheetId="3">'PL03_TMDV( cũ)'!$A$1:$I$9</definedName>
  </definedNames>
  <calcPr fullCalcOnLoad="1" iterate="1" iterateCount="100" iterateDelta="0.001"/>
</workbook>
</file>

<file path=xl/comments6.xml><?xml version="1.0" encoding="utf-8"?>
<comments xmlns="http://schemas.openxmlformats.org/spreadsheetml/2006/main">
  <authors>
    <author>Author</author>
  </authors>
  <commentList>
    <comment ref="H2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Bổ sung</t>
        </r>
      </text>
    </comment>
    <comment ref="H3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Bổ sung</t>
        </r>
      </text>
    </comment>
    <comment ref="H3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Bổ sung</t>
        </r>
      </text>
    </comment>
  </commentList>
</comments>
</file>

<file path=xl/sharedStrings.xml><?xml version="1.0" encoding="utf-8"?>
<sst xmlns="http://schemas.openxmlformats.org/spreadsheetml/2006/main" count="742" uniqueCount="325">
  <si>
    <t>STT</t>
  </si>
  <si>
    <t>2</t>
  </si>
  <si>
    <t>3</t>
  </si>
  <si>
    <t>Xã Ba</t>
  </si>
  <si>
    <t>Xã Tư</t>
  </si>
  <si>
    <t>4</t>
  </si>
  <si>
    <t>Xã A Ting</t>
  </si>
  <si>
    <t>5</t>
  </si>
  <si>
    <t>Xã Jơ Ngây</t>
  </si>
  <si>
    <t>Xã Sông Kôn</t>
  </si>
  <si>
    <t>Xã Tà Lu</t>
  </si>
  <si>
    <t>Xã Mà Cooih</t>
  </si>
  <si>
    <t>Xã Kà Dăng</t>
  </si>
  <si>
    <t xml:space="preserve">- Đoạn từ nhà ông Zơ Râm Đhông đến giáp Hạt quản lý quốc lộ Đông Giang </t>
  </si>
  <si>
    <t>- Đoạn từ Hạt QL Quốc lộ Đông Giang đến tiếp giáp nhà ông Văn Quý Lang</t>
  </si>
  <si>
    <t>- Đoạn từ cầu làng Gừng đến cầu A Vương.</t>
  </si>
  <si>
    <t>- Đoạn từ cầu A Vương đến khu tập thể trường PTTH Quang Trung</t>
  </si>
  <si>
    <t>- Đoạn tiếp giáp Hạt kiểm lâm đến cầu Tà Lu.</t>
  </si>
  <si>
    <t>- Đoạn từ cầu Tà Lu đến hết Nhà vận hành trạm điện 35KVA</t>
  </si>
  <si>
    <t xml:space="preserve">- Đoạn tiếp giáp Nhà vận hành trạm điện 35KVA đến hết địa  phận ranh giới nội thị Prao về phía huyện đội </t>
  </si>
  <si>
    <t>- Đoạn từ  ngã ba giáp đường HCM đến  hết nhà ông Alăng Mang</t>
  </si>
  <si>
    <t>- Đoạn giáp nhà ông Alăng Mang đến giáp cầu bê tông tại Hạt QL quốc lộ Đông Giang</t>
  </si>
  <si>
    <t xml:space="preserve"> - Đoạn tiếp giáp đường HCM đến giáp trụ sở Toà án ND huyện.</t>
  </si>
  <si>
    <t>Các khu vực còn lại của Thị trấn Prao</t>
  </si>
  <si>
    <t>Đường nội thị số 3</t>
  </si>
  <si>
    <t>Đường nội thị số 2</t>
  </si>
  <si>
    <t>Đường nội thị số 1</t>
  </si>
  <si>
    <t>Đường Hồ Chí Minh</t>
  </si>
  <si>
    <t>- Từ Dốc Kiền đến hết BQL rừng phòng hộ Sông Kôn</t>
  </si>
  <si>
    <t xml:space="preserve"> - Đoạn tiếp giáp BQL rừng phòng hộ Sông Kôn đến hết Trụ sở mới UBND xã Ba</t>
  </si>
  <si>
    <t>- Từ nhà ông Đỗ Cao Xoa (ngã ba vào Thuỷ điện An Điềm 2) đến hết nhà Dũng- Hạnh (thôn Tà Lâu)</t>
  </si>
  <si>
    <t xml:space="preserve">- Từ nhà ông Lạng đến cầu Nông Trường </t>
  </si>
  <si>
    <t>- Đoạn tiếp giáp cầu Nông Trường đến giáp cổng chào thôn Sáu</t>
  </si>
  <si>
    <t>- Khu vực còn lại của xã Ba</t>
  </si>
  <si>
    <t>- Đoạn từ nhà Alăng Bếp đến hết nhà Hôih Bảy (thôn Ba Liêng)</t>
  </si>
  <si>
    <t>- Đoạn từ nhà Pơloong Bưl ( thôn Chờ Nết) đến Cầu Sông Voi</t>
  </si>
  <si>
    <t>- Đoạn từ Cầu Sông Voi đến hết trụ sở mới xã Jơ Ngây</t>
  </si>
  <si>
    <t>- Đoạn giáp trụ sở mới xã Jơ Ngây đến giáp cầu Jơ Ngây</t>
  </si>
  <si>
    <t>- Đoạn từ cầu Jơ Ngây đến ranh giới xã Jơ Ngây và xã Sông Kôn</t>
  </si>
  <si>
    <t>- Đoạn ranh giới xã Jơ Ngây và xã Sông Kôn đến hết trụ sở xã Sông Kôn</t>
  </si>
  <si>
    <t xml:space="preserve">- Đoạn giáp trụ sở xã Sông Kôn đến hết nhà ông A Ting Ngân </t>
  </si>
  <si>
    <t xml:space="preserve">- Đoạn từ nhà A Ting Ngưu đến hết nhà Bhling A Ven (thôn Bhơ hoồng 1)           </t>
  </si>
  <si>
    <t xml:space="preserve">- Đoạn từ nhà Pơ loong Bốn (thôn Bhơ hoồng 2) đến hết nhà ARất Đinh (chân dốc K8)    </t>
  </si>
  <si>
    <t>- Đoạn từ nhà Bhling Đon đến hết nhà Pơ loong Pơn ( thôn K9)</t>
  </si>
  <si>
    <t>- Đoạn từ nhà ông Hương đến hết nhà Alăng Pông (thôn Pa Nai 1)</t>
  </si>
  <si>
    <t>Xã Za Hung</t>
  </si>
  <si>
    <t>- Khu vực còn lại đường HCM từ hành lang bảo vệ đường bộ đến dưới 50m về 2 bên</t>
  </si>
  <si>
    <t>- Khu vực còn lại đường HCM từ hành lang bảo vệ đường bộ từ 50m-150m về 2 bên</t>
  </si>
  <si>
    <t>Xã ARooi</t>
  </si>
  <si>
    <t>- Đoạn từ cầu A Rooi đến giáp Trạm Y tế xã A Rooi.</t>
  </si>
  <si>
    <t>- Đoạn từ trạm Ytế xã đến trường TH xã Arooi</t>
  </si>
  <si>
    <t>- Đoạn Trường Trung học cơ sở Trần Phú (A Sờ) (về phía huyện) đến hết ngã ba tiếp giáp đường HCM và đường vào làng TNLN A Sờ</t>
  </si>
  <si>
    <t>- Khu vực còn lại đường HCM cách hành lang bảo vệ đường bộ từ 50-150m về 2 bên</t>
  </si>
  <si>
    <t>- Đoạn từ nhà ông Đinh Hoài Thi đến giáp đường vào khu TĐC thôn Nhiều 1</t>
  </si>
  <si>
    <t xml:space="preserve">- Các khu dân cư (Tu Núc; Nhiều 2;Bồn-Gliêng; Bhợc; Kà Đâu) nằm dọc theo đường An Điềm đi A Sờ </t>
  </si>
  <si>
    <t xml:space="preserve"> - Đoạn từ ngầm thôn Đha Nghi đến giáp nhà ông Nguyễn Văn Long</t>
  </si>
  <si>
    <t xml:space="preserve"> - Đoạn từ nhà ông Nguyễn Văn Long đến giáp nhà ông Đinh Văn Trường</t>
  </si>
  <si>
    <t xml:space="preserve"> - Đoạn từ nhà ông Đinh Văn Trường đến giáp cầu qua thôn Nà Hoa</t>
  </si>
  <si>
    <t xml:space="preserve"> - Đoạn từ cầu qua thôn Nà Hoa đến hết cầu treo thôn Nà Hoa </t>
  </si>
  <si>
    <t>- Các khu vực còn lại của đường liên xã Ba - xã Tư từ hành lang bảo vệ đường bộ đến dưới 50m về hai bên</t>
  </si>
  <si>
    <t xml:space="preserve"> - Khu vực còn lại đường QL 14G từ hành lang bảo vệ đường bộ đến dưới 50m về 2 bên</t>
  </si>
  <si>
    <t>- Khu vực còn lại đường QL 14 G cách hành lang bảo vệ đường bộ từ 50m -150m về 2 bên</t>
  </si>
  <si>
    <t>- Khu vực còn lại đường QL 14G  cách hành lang bảo vệ đường bộ từ 50m-150m về 2 bên</t>
  </si>
  <si>
    <t>- Khu vực còn lại đường QL 14G từ hành lang bảo vệ đường bộ đến dưới 50m về 2 bên</t>
  </si>
  <si>
    <t>- Khu vực còn lại đường QL 14G cách hành lang bảo vệ đường bộ từ 50m-150m về 2 bên</t>
  </si>
  <si>
    <t>- Đường giao thông đi Kèng - Ngật từ điểm giáp đường QL 14G (theo hướng đi thôn Ngật) trong phạm vi từ hành lang bảo vệ đường bộ đến dưới 50m về hai bên</t>
  </si>
  <si>
    <t>- Đường giao thông đi Kèng - Ngật đoạn từ điểm cách đường QL 14G:  50m đến hết thôn Ngật trong phạm vi từ hành lang bảo vệ đường bộ đến dưới 50m về hai bên</t>
  </si>
  <si>
    <t>- Khu vực còn lại đường QL 14G từ hành lang bảo vệ đường bộ đến 50m về 2 bên</t>
  </si>
  <si>
    <t>- Đoạn tiếp giáp Trụ sở xã Ba đến hết khu Nhà Hạt quản lý Quốc lộ 14G.</t>
  </si>
  <si>
    <t>- Đoạn từ trường TH Za Hung đến tiếp giáp cầu ARooi</t>
  </si>
  <si>
    <t xml:space="preserve"> - Đoạn từ cầu bê tông tại Hạt QL quốc lộ Đông Giang đến giáp đường QL 14G</t>
  </si>
  <si>
    <t>- Đoạn tiếp giáp đường QL 14 G đến suối Tà Lu.</t>
  </si>
  <si>
    <t>- Đoạn từ nhà ông Văn Quý Lang đến hết đường QL 14G giáp đường HCM</t>
  </si>
  <si>
    <t>Đường QL 14G</t>
  </si>
  <si>
    <t xml:space="preserve"> - Khu vực còn lại đường QL 14G cách hành lang bảo vệ đường bộ từ 50m-150m về 2 bên</t>
  </si>
  <si>
    <t>Quốc lộ 14G</t>
  </si>
  <si>
    <t>Đường xã Ba- xã Tư</t>
  </si>
  <si>
    <t>Các khu vực còn lại của xã ATing</t>
  </si>
  <si>
    <t>Đường giao thông Kèng - Ngật</t>
  </si>
  <si>
    <t>Các khu vực còn lại của xã Jơ Ngây</t>
  </si>
  <si>
    <t>Các khu vực còn lại của xã Sông Kôn</t>
  </si>
  <si>
    <t>Các khu vực còn lại của xã Tà Lu</t>
  </si>
  <si>
    <t>Các khu vực còn lại của xã Za Hung</t>
  </si>
  <si>
    <t>Đường Za Hung - A Rooi</t>
  </si>
  <si>
    <t>Các khu vực còn lại của xã ARooi</t>
  </si>
  <si>
    <t>Các khu vực còn lại của xã Mà Cooih</t>
  </si>
  <si>
    <t>Đường A Sờ - Kà Dăng - An Điềm</t>
  </si>
  <si>
    <t>Khu vực còn lại của xã Kà Dăng</t>
  </si>
  <si>
    <t>Vị trí</t>
  </si>
  <si>
    <t xml:space="preserve">- Đoạn từ nhà Bnướch Nhơn đến hết nhà Alăng Mứt (thôn Rờ Vãh)                          </t>
  </si>
  <si>
    <t>1</t>
  </si>
  <si>
    <t>Các khu vực còn lại của xã Tư</t>
  </si>
  <si>
    <t>- Từ bờ kè taluy dương đường HCM đến  giáp Trường Trung học cơ sở Trần Phú  (A Sờ)</t>
  </si>
  <si>
    <t>- Đoạn từ trụ sở xã Tà Lu đến ranh gíơi với TTr. Prao</t>
  </si>
  <si>
    <t>Đoạn từ Nhà khách UBND huyện (giáp đường Hồ Chí Minh) đến cổng Trung tâm Y Tế huyện ( giáp đường QL 14G) Đường vào chợ  Prao)</t>
  </si>
  <si>
    <t>Đoạn từ đường QL 14 G đến giáp đường vào chợ ( đoạn ngang qua Cây xăng Prao)</t>
  </si>
  <si>
    <t>Tên khu công nghiệp</t>
  </si>
  <si>
    <t>Cụm công nghiệp thôn Phú Son, xã Ba (khu vực còn lại của xã Ba)</t>
  </si>
  <si>
    <t>Cụm công nghiệp thôn Bốn, xã Ba (khu vực còn lại của xã Ba)</t>
  </si>
  <si>
    <t>III</t>
  </si>
  <si>
    <t xml:space="preserve"> -  Đoạn từ Hạt kiểm lâm đến hết Trụ sở Chi cục Thuế (mới)</t>
  </si>
  <si>
    <t xml:space="preserve"> -  Đoạn tiếp giáp Trụ sở Chi cục Thuế (mới) đến hết cầu làng Gừng</t>
  </si>
  <si>
    <t>- Đoạn từ suối Tà Lu đến giáp đường nội thị số 1</t>
  </si>
  <si>
    <t>Cụm công nghiệp thôn A Răm 1, xã Jơ Ngây (khu vực còn lại của xã Jơ Ngây)</t>
  </si>
  <si>
    <t>TT</t>
  </si>
  <si>
    <t>Tên đường/Ranh giới đất (Theo Bảng giá đất thời kỳ 2015-2019)</t>
  </si>
  <si>
    <t>Đơn giá tại QĐ 48 Bảng giá đất thời kỳ 2015-2019</t>
  </si>
  <si>
    <t>Ghi chú</t>
  </si>
  <si>
    <t>Thị trấn Prao</t>
  </si>
  <si>
    <t>Đường trục cảnh quan</t>
  </si>
  <si>
    <t>Đoạn từ điểm giáp đường Hồ Chí Minh ( nhà bà Bùi Thị Bê) đến hết nhà ông Lê Đức Triệu ( giáp đường nội thị số 2)</t>
  </si>
  <si>
    <t>Đoạn từ đường Nội thị số 2 ( nhà bà A Lăng Thị phương) đến tiếp giáp cầu Tà Lu2</t>
  </si>
  <si>
    <t>Đoạn từ điểm giáp đường Hồ Chí Minh đến giáp ranh giới thôn Ka Đắp, xã A rooi</t>
  </si>
  <si>
    <t>Đường A Dinh 1 thị trấn Prao đến thôn Ka Đắp, xã A Rooi (ĐH15.ĐG)</t>
  </si>
  <si>
    <t>- Các tuyến đường nhánh tiếp giáp với đường nội thị số 2</t>
  </si>
  <si>
    <t>Tại QĐ số 01/2018/QĐ-UBND
(K)</t>
  </si>
  <si>
    <t>Giá QĐ 48 x QĐ 01</t>
  </si>
  <si>
    <t>1.1</t>
  </si>
  <si>
    <t>1.2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</si>
  <si>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</si>
  <si>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</si>
  <si>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</si>
  <si>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</si>
  <si>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</si>
  <si>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</si>
  <si>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</si>
  <si>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</si>
  <si>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</si>
  <si>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3.3</t>
  </si>
  <si>
    <t>5.1</t>
  </si>
  <si>
    <t>5.2</t>
  </si>
  <si>
    <t>4.1</t>
  </si>
  <si>
    <t>4.2</t>
  </si>
  <si>
    <t>9.1</t>
  </si>
  <si>
    <t>9.2</t>
  </si>
  <si>
    <t xml:space="preserve">ĐƠN GIÁ ĐẤT HIỆN HÀNH </t>
  </si>
  <si>
    <t>ĐƠN GIÁ ĐẤT ĐỀ XUẤT ĐIỀU CHỈNH</t>
  </si>
  <si>
    <t>Đơn giá</t>
  </si>
  <si>
    <t>Hệ số</t>
  </si>
  <si>
    <t>Tỷ lệ tăng so với QĐ 48 x QĐ 01</t>
  </si>
  <si>
    <t>A-</t>
  </si>
  <si>
    <t>ĐẤT Ở THỊ TRẤN (THỊ TRẤN T'RAO)</t>
  </si>
  <si>
    <t>I-</t>
  </si>
  <si>
    <t>II</t>
  </si>
  <si>
    <t>IV</t>
  </si>
  <si>
    <t>V</t>
  </si>
  <si>
    <t>VI</t>
  </si>
  <si>
    <t>VII</t>
  </si>
  <si>
    <t>VIII</t>
  </si>
  <si>
    <t>IX</t>
  </si>
  <si>
    <t>X</t>
  </si>
  <si>
    <t>I</t>
  </si>
  <si>
    <t>1.3</t>
  </si>
  <si>
    <t>- Đoạn tiếp giáp khu nhà Hạt quản lý Quốc lộ 14G đến giáp vườn ươm ông lý thôn éo</t>
  </si>
  <si>
    <t>- Từ nhà Dũng - Hạnh (thôn Tà Lâu) đến hết nhà ông Ngô Văn Kim (thôn 4)</t>
  </si>
  <si>
    <t>HĐ 47</t>
  </si>
  <si>
    <t>Khu dân cư thị tứ Sông Vàng</t>
  </si>
  <si>
    <t>- Đoạn từ điểm giáp QL 14G (nhà ông Nguyễn Tiến Thùy) đến giáp đường ĐH1 đi xã Tư ( nhà bà Nguyễn Thị Thảo)</t>
  </si>
  <si>
    <t>- Đoạn Từ nhà ông Phạm Phú Chính đến nhà ông Nguyễn Viết Hùng</t>
  </si>
  <si>
    <t>Đường Za Hung - Jơ Ngây (ĐH12.ĐG)</t>
  </si>
  <si>
    <t>Đoạn từ điểm giáp đường Hồ Chí Minh đến kè taly dương đối diện nhà ông A Lăng Bí ( thôn A Xanh 1)</t>
  </si>
  <si>
    <t>Đất ở tương ứng</t>
  </si>
  <si>
    <t>BẢNG TỔNG HỢP SO SÁNH HỆ SỐ ĐIỀU CHỈNH GIÁ ĐẤT Ở NÔNG THÔN</t>
  </si>
  <si>
    <t>PHỤ LỤC SỐ 03</t>
  </si>
  <si>
    <t>BẢNG GIÁ ĐẤT SẢN XUẤT KINH DOANH PHI NÔNG NGHIỆP</t>
  </si>
  <si>
    <t>BẢNG TỔNG HỢP ĐIỀU CHỈNH HỆ SỐ GIÁ ĐẤT Ở  ĐÔ THỊ</t>
  </si>
  <si>
    <t>Không có giao dịch</t>
  </si>
  <si>
    <t>Không có giao dịch (hợp đồng chuyển nhượng không hợp lệ)</t>
  </si>
  <si>
    <t>Không có giao dịch, gd koh hợp lệ, hệ số K theo đoạn đường HCM đoạn 2.1 ( nằm giáp ranh),
 khu vực chợ kinh doanh thuận lợi</t>
  </si>
  <si>
    <t>tờ trình tờ trình 104/20/7/2017</t>
  </si>
  <si>
    <t>Bổ sung 1,2 so với tờ trình tờ trình 104/20/7/2017</t>
  </si>
  <si>
    <t xml:space="preserve">Không có giao dịch </t>
  </si>
  <si>
    <t>Thông tin chuyển nhượng, giá trung bình khoảng: 1.000.000 đ/m2</t>
  </si>
  <si>
    <t>xa Baf Giasu Nam Giang</t>
  </si>
  <si>
    <t>Không có giao dịch - Dân cư thua thớt</t>
  </si>
  <si>
    <t>Quyết định số 1304/QĐ của UBND huyện ngày 15/9/2017 về phê duyệt giá đất cụ thể Công trình Công viên Văn hóa Cơ Tu (giai đoạn 1) : 1.740.000 đ/m2</t>
  </si>
  <si>
    <t>Thông tin chuyển nhượng, giá trung bình khoảng: 1.300.000 đ/m2; Quyết định số 1967/QĐ của UBND huyện ngày 06/12/2017 về phê duyệt giá đất cụ thể dự án khai thác quỹ đất mặt bằng sân vận động huyện : 1.090.000 đ/m2</t>
  </si>
  <si>
    <t>tờ trình tờ trình 104/20/7/2017; Quyết định phê duyệt kết quả trúng đấu giá Số 1943/QĐ-UBND ngày 29 /11 /2017, giá trúng đấu giá phổ biến 1.061.333 đ/m2</t>
  </si>
  <si>
    <t>Quyết định số 2147/QĐ của UBND huyện ngày 22/12/2017 về phê duyệt giá đất cụ thể dự án kchợ trung tâm xã Jo Ngây : 336.000 đ/m2</t>
  </si>
  <si>
    <t>Quyết định số 2147/QĐ của UBND huyện ngày 22/12/2017 về phê duyệt giá đất cụ thể dự án kchợ trung tâm xã Jo Ngây : 195.000 đ/m2</t>
  </si>
  <si>
    <t>Quyết định số 1158/QĐ của UBND huyện ngày 15/7/2017 về phê duyệt giá đất cụ thể dự án Trường Mầm Non Họa Mi :294.000 đ/m2</t>
  </si>
  <si>
    <t>Giáp ranh với đoạn 1,3</t>
  </si>
  <si>
    <t>Theo tờ trình 104/20/7/2017 tăng 1,18</t>
  </si>
  <si>
    <t>Không có giao dịch ( đoạn nối 14G-Văn Phú Lang</t>
  </si>
  <si>
    <t>Không có giao dịch - Dân cư còn thưa thớt ( Chênh lệch &gt; 20% vì Tiếp giáp đoạn không dân cư, địa hình dốc, khó có mặt bằng xây  dựng)</t>
  </si>
  <si>
    <t>Không có giao dịch,  Qua cầu A Vương về Phía Tây Giang không có dân cư sinh sống ( Giá chênh lệch vì qua cầu đến khu vực đất trống)</t>
  </si>
  <si>
    <r>
      <t xml:space="preserve">Không có giao dịch, dân cư thưa thớt </t>
    </r>
    <r>
      <rPr>
        <sz val="12"/>
        <color indexed="10"/>
        <rFont val="Times New Roman"/>
        <family val="1"/>
      </rPr>
      <t>(Đường vào khu đồng bào ít người)</t>
    </r>
  </si>
  <si>
    <r>
      <t>Không có giao dịch, tiếp giáp với đường nội thị số 1 và QL 14 G ( chủ yếu để ở, )</t>
    </r>
    <r>
      <rPr>
        <sz val="12"/>
        <color indexed="10"/>
        <rFont val="Times New Roman"/>
        <family val="1"/>
      </rPr>
      <t>- Đường xuống dốc</t>
    </r>
  </si>
  <si>
    <r>
      <t xml:space="preserve">Không có giao dịch - Tiếp giáp với đường nội thị số 1 </t>
    </r>
    <r>
      <rPr>
        <sz val="12"/>
        <color indexed="10"/>
        <rFont val="Times New Roman"/>
        <family val="1"/>
      </rPr>
      <t>(Đường dốc xuống KDC)</t>
    </r>
  </si>
  <si>
    <t>Đoạn sầm cuất nhất, giá khao sat 1.400.000</t>
  </si>
  <si>
    <t>Đường vào xã tư, dân cư rất ít, cách đoạn 2.1 một cái cầu</t>
  </si>
  <si>
    <t xml:space="preserve">Dân cư thưa thớt, tập trung ở đoạn cuối, tuyến dài, hạn chế bởi địa hình, </t>
  </si>
  <si>
    <t>QĐ 01</t>
  </si>
  <si>
    <t>Tinh bằng giá đoạn còn lại Jo Ngây</t>
  </si>
  <si>
    <t>Tính bằng đoạn III.1.4</t>
  </si>
  <si>
    <t>Hệ số giá đất tăng TB theo kết quả khảo sát</t>
  </si>
  <si>
    <t>Theo tờ trình 104/20/7/2017 tăng 1,18 (Chuyển nhượng 1 tr đ/m2)</t>
  </si>
  <si>
    <t>Giáp xã Đại Hưng Đloc</t>
  </si>
  <si>
    <t>Xem lại đoạn liền kề</t>
  </si>
  <si>
    <t>Giap Hoa Phu Đà Nẵng</t>
  </si>
  <si>
    <t>Tên đường phố</t>
  </si>
  <si>
    <t>Đơn giá đất phổ biến</t>
  </si>
  <si>
    <t>Giá cao nhất khoảng 1.500.000 đ/m2</t>
  </si>
  <si>
    <t xml:space="preserve"> Thông tin giao dịch chuyển nhượng:  trung bình 2.500.000 đ/m2 ( 2.000.000 đ/m2 - 4.000.000 đ/m2)</t>
  </si>
  <si>
    <t>Thông tin chuyển nhượng, giá khoảng 1 triệu đ/m2 - 1,5 triệu đ/m2</t>
  </si>
  <si>
    <t>- Đoạn tiếp giáp khu nhà Hạt quản lý Quốc lộ 14G đến giáp vườn ươm ông lý thôn Éo</t>
  </si>
  <si>
    <t>- Đoạn từ nhà bà Hồ Thị Lan Chính đến giáp đường ĐH1 đi xã Tư</t>
  </si>
  <si>
    <t xml:space="preserve">  </t>
  </si>
  <si>
    <t>- Đoạn từ nhà ông Zơ Râm Đhông đến hết đất nhà ông Nguyễn Hương</t>
  </si>
  <si>
    <t>- Đoạn từ cầu làng Gừng đến cầu A Vương 2</t>
  </si>
  <si>
    <t>3.4</t>
  </si>
  <si>
    <t>- Đoạn từ đường Hồ Chí Minh đến giáp cầu A Vương 3</t>
  </si>
  <si>
    <t>- Đoạn từ đường trục cảnh quan đến giáp đường nội thị số 2</t>
  </si>
  <si>
    <t>4.3</t>
  </si>
  <si>
    <t>Đoạn từ điểm giáp đường Hồ Chí Minh ( nhà bà Bùi Thị Bê) đến giáp đường nội thị số 2</t>
  </si>
  <si>
    <t>Đoạn từ đường Nội thị số 2 đến tiếp giáp cầu A Vương 3</t>
  </si>
  <si>
    <t>- Đoạn tiếp giáp đất nhà Dũng - Hạnh (thôn Tà Lâu) đến hết đất nhà ông Ngô Văn Kim (thôn 4)</t>
  </si>
  <si>
    <t>- Đoạn tiếp giáp đất nhà ông Đỗ Cao Xoa (ngã ba vào Thuỷ điện An Điềm 2) đến hết đất nhà Dũng- Hạnh (thôn Tà Lâu)</t>
  </si>
  <si>
    <t>8.1</t>
  </si>
  <si>
    <t>8.2</t>
  </si>
  <si>
    <t>8.3</t>
  </si>
  <si>
    <t>Đường Jơ Ngây - Za Hung (ĐH12.ĐG)</t>
  </si>
  <si>
    <t>- Từ QL14G đến hết ranh giới xã Jơ Ngây (về phía xã Za Hung)</t>
  </si>
  <si>
    <t>- Đoạn từ đất nhà Pơloong Bưl ( thôn Chờ Nết) đến cầu Sông Voi</t>
  </si>
  <si>
    <t>- Đoạn Từ cầu Sông Voi đến hết  trụ sở mới xã Jơ Ngây</t>
  </si>
  <si>
    <t xml:space="preserve">- Đoạn từ đất nhà A Ting Ngưu đến hết đất nhà Bhling A Ven (thôn Bhơ hoồng 1)           </t>
  </si>
  <si>
    <t xml:space="preserve">- Đoạn từ đất nhà Pơ loong Bốn (thôn Bhơ hoồng 2) đến hết đất nhà ARất Đinh (chân dốc K8)    </t>
  </si>
  <si>
    <t>- Đoạn từ đất nhà ông Hương đến hết đất nhà Alăng Pông (thôn Pa Nai 1)</t>
  </si>
  <si>
    <t>- Đoạn tiếp giáp Trường Trung học cơ sở Trần Phú (A Sờ) (về phía huyện) đến hết ngã ba tiếp giáp đường HCM và đường vào làng TNLN A Sờ</t>
  </si>
  <si>
    <t>- Từ bờ kè taluy dương đường HCM đến hết Trường Trung học cơ sở Trần Phú (A Sờ)</t>
  </si>
  <si>
    <t>- Đoạn từ đất nhà ông Đinh Hoài Thi đến giáp đường vào khu TĐC thôn Nhiều 1</t>
  </si>
  <si>
    <t xml:space="preserve"> - Đoạn từ ngầm thôn Đha Nghi đến hết đất nhà ông Nguyễn Văn Long</t>
  </si>
  <si>
    <t xml:space="preserve"> - Đoạn tiếp giáp đất nhà ông Đinh Văn Trường đến giáp cầu qua thôn Nà Hoa</t>
  </si>
  <si>
    <t xml:space="preserve"> - Đoạn tiếp giáp đất nhà ông Nguyễn Văn Long đến hết đất nhà ông Đinh Văn Trường</t>
  </si>
  <si>
    <t>- Đoạn từ đất nhà Alăng Bếp đến hết đất nhà Hôih Bảy (thôn ba Liêng)</t>
  </si>
  <si>
    <t>- Đoạn từ đất nhà Bnướch Nhơn đến hết đất nhà Alăng Mứt (thôn Rờ Vãh)</t>
  </si>
  <si>
    <t>- Đoạn từ đất nhà Bhling Đon đến hết đất nhà Pơ loong Pơn ( thôn K9)</t>
  </si>
  <si>
    <t>- Từ đường Hồ Chí Minh đến hết ranh giới xã Za Hung (về phía xã Jơ Ngây)</t>
  </si>
  <si>
    <t>- Đoạn từ cầu A Vương 2 đến hết đất Trạm số 2 BQL rừng phòng hộ A Vương</t>
  </si>
  <si>
    <t xml:space="preserve"> - Đoạn từ cầu bê tông đến giáp đường QL 14G</t>
  </si>
  <si>
    <t>- Đoạn từ ngã ba giáp đường HCM đến hết đất nhà ông Alăng Mang</t>
  </si>
  <si>
    <t>- Đoạn tiếp giáp đất nhà ông Alăng Mang đến giáp cầu bê tông</t>
  </si>
  <si>
    <t>- Đoạn từ giáp đường QL14G đến cầu Nông Trường</t>
  </si>
  <si>
    <t>- Đoạn từ tiếp giáp đất nhà ông Nguyễn Hương đến tiếp giáp đất nhà ông Văn Quý Lang</t>
  </si>
  <si>
    <t>- Đoạn từ đất nhà ông Văn Quý Lang đến hết đường QL 14G giáp đường HCM</t>
  </si>
  <si>
    <t>- Đoạn tiếp giáp trụ sở mới xã Jơ Ngây đến giáp cầu Jơ Ngây</t>
  </si>
  <si>
    <t>- Đoạn từ cầu A Rooi đến hết Trạm Y tế xã A Rooi.</t>
  </si>
  <si>
    <t>- Đoạn từ tiếp giáp Trạm Ytế xã đến Trường TH xã Arooi</t>
  </si>
  <si>
    <t>- Đoạn từ đường nội thị số 2 đến hết đất nhà ông Ngô Duy Mãng</t>
  </si>
  <si>
    <t xml:space="preserve"> -  Đoạn từ Hạt kiểm lâm Đông Tây Giang đến hết Trụ sở Chi cục Thuế (mới)</t>
  </si>
  <si>
    <t>- Đoạn từ cầu A Vương 3 (về phía Huyện ủy) đến giáp đường Hồ Chí Minh</t>
  </si>
  <si>
    <t>- Đoạn từ trường TH Za Hung (cũ) đến hết đất nhà ông Phạm Năm</t>
  </si>
  <si>
    <t>Đoạn từ ngã tư đèn xanh, đèn đỏ ( đường Hồ Chí Minh)  đến cổng Trung tâm Y Tế huyện, giáp đường QL 14G</t>
  </si>
  <si>
    <t>- Đoạn tiếp giáp Hạt kiểm lâm Đông Tây Giang đến cầu Tà Lu.</t>
  </si>
  <si>
    <t>- Đoạn giáp trụ sở xã Sông Kôn đến hết đất nhà ông A Ting Ngân</t>
  </si>
  <si>
    <t>ĐẤT Ở THỊ TRẤN (THỊ TRẤN P'RAO)</t>
  </si>
  <si>
    <t>-Từ Dốc Kiền đến hết BQL rừng phòng hộ Sông Kôn</t>
  </si>
  <si>
    <t xml:space="preserve"> -  Đoạn tiếp giáp Trụ sở Chi cục Thuế (mới) đến giáp đất Tòa án nhân dân huyện ( hết đất nhà ông Nguyễn Ngọc Nam )</t>
  </si>
  <si>
    <t>- Đoạn từ đất Tòa án nhân dân huyện ( tiếp giáp đất ông Nguyễn Ngọc Nam ) đến cầu A Vương 2</t>
  </si>
  <si>
    <t>- Đoạn tiếp giáp đất Trụ sở xã Ba đến tiếp giáp đất Trường Mẫu giáo Sơn Ca xã Ba.</t>
  </si>
  <si>
    <t>- Đoạn từ trường tiểu học xã A Rooi đến điểm nối đường nội đồng Tu Ngung với đường trục xã</t>
  </si>
  <si>
    <t>- Đoạn từ điểm nối đường nội đồng Tu Ngung với đường trục xã đến hết đất nhà ông Hôih Dối (thôn A Điêu)</t>
  </si>
  <si>
    <t>- Đoạn từ trụ sở xã Tà Lu đến ranh giới với TTr. Prao</t>
  </si>
  <si>
    <t>- Đoạn từ nhà ông A Lăng Hùng (thôn A Xanh-Gố) đến hết đất nhà ông Phạm Năm</t>
  </si>
  <si>
    <t>Giá đất năm 2019</t>
  </si>
  <si>
    <t>Đường quy hoạch 10,5m (2,5m+5,5m+2,5m)</t>
  </si>
  <si>
    <t>Đường quy hoạch 13,5m( 3m+7,5m+3m)</t>
  </si>
  <si>
    <t xml:space="preserve"> - Đoạn tiếp giáp đường HCM ( đèn xanh, đèn đỏ) đến giáp trụ sở Toà án ND huyện.</t>
  </si>
  <si>
    <t xml:space="preserve">Khu khai thác quỹ đất mặt bằng sân vận động thị trấn Prao </t>
  </si>
  <si>
    <t>Giá đất giai đoạn 2020-2024</t>
  </si>
  <si>
    <t>KHÔNG PHẢI LÀ ĐẤT THƯƠNG MẠI, DỊCH VỤ (2020-2024) HUYỆN ĐÔNG GIANG</t>
  </si>
  <si>
    <t>Tên đơn vị hành chính/     Loại đất NN</t>
  </si>
  <si>
    <t>Đất trồng lúa nước</t>
  </si>
  <si>
    <t>Đất trồng cây lâu năm</t>
  </si>
  <si>
    <t>Đất rừng sản xuất</t>
  </si>
  <si>
    <t>Đất nuôi trồng thủy sản</t>
  </si>
  <si>
    <t>6</t>
  </si>
  <si>
    <t>7</t>
  </si>
  <si>
    <t>8</t>
  </si>
  <si>
    <t>Xã Zà Hung</t>
  </si>
  <si>
    <t>9</t>
  </si>
  <si>
    <t>Xã A Rooi</t>
  </si>
  <si>
    <t>10</t>
  </si>
  <si>
    <t>11</t>
  </si>
  <si>
    <r>
      <t xml:space="preserve">Cụm công nghiệp thôn Bốn, xã Ba </t>
    </r>
    <r>
      <rPr>
        <b/>
        <sz val="14"/>
        <color indexed="10"/>
        <rFont val="Times New Roman"/>
        <family val="1"/>
      </rPr>
      <t>(khu vực còn lại của xã Ba)</t>
    </r>
  </si>
  <si>
    <t>- Đoạn tiếp giáp đất Trường Mẫu giáo Sơn Ca, xã Ba đến giáp đất vườn ươm ông Lý thôn Ban Mai (thôn Éo cũ)</t>
  </si>
  <si>
    <t>- Đoạn tiếp giáp đất nhà ông Đỗ Cao Xoa (ngã ba vào Thuỷ điện An Điềm 2) đến hết đất nhà Dũng- Hạnh thôn Đha Mi (thôn Tà Lâu cũ)</t>
  </si>
  <si>
    <t>- Đoạn tiếp giáp đất nhà Dũng - Hạnh (thôn Đha Mi) đến hết đất nhà ông Ngô Văn Kim thôn Đha Mi (thôn 4 cũ)</t>
  </si>
  <si>
    <t>- Đoạn từ đất nhà Alăng Bếp đến hết đất nhà Hôih Bảy, thôn Aliêng Ravăh (thôn A Liêng cũ)</t>
  </si>
  <si>
    <t>- Đoạn từ đất nhà Pơloong Bưl ( thôn Chi Nếết) đến cầu Sông Voi</t>
  </si>
  <si>
    <t>Đoạn từ Khu thể thao liên hợp thể dục thể thao huyện đến giáp đường từ cầu A Vương 3 đến đường Hồ Chí Minh.</t>
  </si>
  <si>
    <t>- Đoạn từ đất nhà Bnướch Nhơn đến hết đất nhà Alăng Mứt thôn Aliêng Ravăh (thôn Rờ Vắh cũ)</t>
  </si>
  <si>
    <t>Từ QL14G đến hết ranh giới xã Jơ Ngây (về phía xã Za Hung)</t>
  </si>
  <si>
    <t xml:space="preserve">- Đoạn từ đất nhà A Ting Ngưu đến hết đất nhà Bhling A Ven, thôn Bhơhôồng (thôn Bhơ hôồng 1 cũ)           </t>
  </si>
  <si>
    <t>- Đoạn từ đất nhà Bhling Đon đến hết đất nhà Pơ loong Pơn, thôn K8 ( thôn K9 cũ)</t>
  </si>
  <si>
    <t>- Đoạn từ đất nhà ông Hương đến hết đất nhà Alăng Pông, thôn Pà Nai (thôn Pà Nai 1 cũ)</t>
  </si>
  <si>
    <t>- Đoạn tiếp giáp đất nhà ông Phạm Năm đến hết đất nhà ông Trần Văn Dũng (thôn Kà Dâu)</t>
  </si>
  <si>
    <t>- Đoạn tiếp giáp Trường Trung học cơ sở Trần Phú (A Xờ) (về phía huyện) đến hết ngã ba tiếp giáp đường HCM và đường vào làng TNLN A Xờ</t>
  </si>
  <si>
    <t>- Từ bờ kè taluy dương đường HCM đến hết Trường Trung học cơ sở Trần Phú (A Xờ)</t>
  </si>
  <si>
    <t>Đường A Xờ - Kà Dăng - An Điềm</t>
  </si>
  <si>
    <t>- Đoạn tiếp giáp đường Hồ Chí Minh đến giáp thôn Dốc Gợp (thôn Kà Đâu cũ), xã Kà Dăng</t>
  </si>
  <si>
    <t>- Các khu dân cư nằm dọc theo tuyến đường An Điềm đi A Xờ</t>
  </si>
  <si>
    <t xml:space="preserve"> - Đoạn tiếp giáp đất nhà ông Nguyễn Văn Dũng đến hết đất nhà ông Đinh Văn Trường</t>
  </si>
  <si>
    <t xml:space="preserve"> - Đoạn từ ngầm thôn Panan (thôn Đha Nghi cũ) đến hết đất nhà ông Nguyễn Văn Dũng</t>
  </si>
  <si>
    <t xml:space="preserve"> - Đoạn tiếp giáp đất nhà ông Đinh Văn Trường đến giáp cầu qua thôn Gadoong (thôn Nà Hoa cũ)</t>
  </si>
  <si>
    <t xml:space="preserve"> - Đoạn từ cầu qua thôn Gadoong (thôn Nà Hoa cũ) đến hết cầu treo thôn Gadoong</t>
  </si>
  <si>
    <t>- Đoạn từ đất nhà ông Đinh Hoài Thi đến hết đất nhà ông Abing Bắc, thôn Bến Hiên (thôn Nhiều 1 cũ)</t>
  </si>
  <si>
    <r>
      <t xml:space="preserve">Cụm công nghiệp thôn A Sờ, Mà Cooih </t>
    </r>
    <r>
      <rPr>
        <b/>
        <sz val="14"/>
        <color indexed="10"/>
        <rFont val="Times New Roman"/>
        <family val="1"/>
      </rPr>
      <t>(Từ bờ kè taluy dương đường HCM đến hết Trường Trung học cơ sở Trần Phú (A Xờ)</t>
    </r>
  </si>
  <si>
    <t>Đường huyện ĐH3.ĐG vào thôn Ra Đung (Kèng - Ngật cũ)</t>
  </si>
  <si>
    <t>-Đoạn tiếp giáp đường QL 14G (theo hướng đi thôn Ngật cũ) trong phạm vi từ hành lang bảo vệ đường bộ đến dưới 50m về hai bên</t>
  </si>
  <si>
    <t>- Khu vực còn lại đường ĐH3.ĐG cách hành lang bảo vệ đường bộ từ 50m - 150m về hai bên</t>
  </si>
  <si>
    <t xml:space="preserve">- Đoạn từ đất nhà Pơ loong Bốn thôn Bhơhôồng (thôn Bhơ hôồng 2 cũ) đến hết đất nhà ARất Đinh (chân dốc K8)    </t>
  </si>
  <si>
    <t>- Đoạn tiếp giáp cầu Nông Trường đến hết nhà bà Đỗ Thị Thu ( thôn Quyết Thắng)</t>
  </si>
  <si>
    <t>Đoạn tiếp giáp đường xã Ba đi xã Tư đến hết ranh giới xã Ba (ĐH 2.ĐG)</t>
  </si>
  <si>
    <r>
      <t xml:space="preserve">Cụm công nghiệp thôn Đha Mi (thôn Bốn cũ), xã Ba </t>
    </r>
    <r>
      <rPr>
        <b/>
        <sz val="14"/>
        <rFont val="Times New Roman"/>
        <family val="1"/>
      </rPr>
      <t>(khu vực còn lại của xã Ba)</t>
    </r>
  </si>
  <si>
    <r>
      <t xml:space="preserve">Cụm công nghiệp thôn A Xờ, xã Mà Cooih </t>
    </r>
    <r>
      <rPr>
        <b/>
        <sz val="14"/>
        <rFont val="Times New Roman"/>
        <family val="1"/>
      </rPr>
      <t>(Từ bờ kè taluy dương đường HCM đến hết Trường Trung học cơ sở Trần Phú (A Xờ)</t>
    </r>
  </si>
  <si>
    <t>Ranh giới thửa đất</t>
  </si>
  <si>
    <t>IV - ĐẤT SẢN XUẤT KINH DOANH PHI NÔNG NGHIỆP KHÔNG PHẢI LÀ ĐẤT THƯƠNG MẠI, DỊCH VỤ</t>
  </si>
  <si>
    <t>Vị trí/Đơn giá (đ/m2)</t>
  </si>
  <si>
    <t>Đơn giá
(đ/m2)</t>
  </si>
  <si>
    <t xml:space="preserve">III - ĐẤT Ở ĐÔ THỊ </t>
  </si>
  <si>
    <t>I - ĐẤT NÔNG NGHIỆP</t>
  </si>
  <si>
    <t xml:space="preserve">II - ĐẤT Ở NÔNG THÔN </t>
  </si>
  <si>
    <t>Đơn giá 
(đ/m2)</t>
  </si>
  <si>
    <t>Đất trồng cây hằng năm khác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</si>
</sst>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_(* #,##0_);_(* \(#,##0\);_(* &quot;-&quot;??_);_(@_)"/>
    <numFmt numFmtId="175" formatCode="#,##0.0"/>
    <numFmt numFmtId="176" formatCode="_-* #,##0\ _₫_-;\-* #,##0\ _₫_-;_-* &quot;-&quot;??\ _₫_-;_-@_-"/>
    <numFmt numFmtId="177" formatCode="#,##0.000"/>
    <numFmt numFmtId="178" formatCode="[$-409]dddd\,\ mmmm\ d\,\ yyyy"/>
    <numFmt numFmtId="179" formatCode="0.E+00"/>
    <numFmt numFmtId="180" formatCode="_(* #,##0.0_);_(* \(#,##0.0\);_(* &quot;-&quot;??_);_(@_)"/>
    <numFmt numFmtId="181" formatCode="#,##0.0000"/>
    <numFmt numFmtId="182" formatCode="_(* #,##0.000_);_(* \(#,##0.000\);_(* &quot;-&quot;??_);_(@_)"/>
    <numFmt numFmtId="183" formatCode="0.0"/>
    <numFmt numFmtId="184" formatCode="#,##0.00000"/>
    <numFmt numFmtId="185" formatCode="0.000"/>
    <numFmt numFmtId="186" formatCode="0.0000"/>
    <numFmt numFmtId="187" formatCode="0.00000"/>
    <numFmt numFmtId="188" formatCode="0;[Red]0"/>
    <numFmt numFmtId="189" formatCode="0.0;[Red]0.0"/>
    <numFmt numFmtId="190" formatCode="_(* #,##0.0000_);_(* \(#,##0.0000\);_(* &quot;-&quot;??_);_(@_)"/>
    <numFmt numFmtId="191" formatCode="_(* #,##0.00000_);_(* \(#,##0.00000\);_(* &quot;-&quot;??_);_(@_)"/>
    <numFmt numFmtId="192" formatCode="_(* #,##0.000_);_(* \(#,##0.000\);_(* &quot;-&quot;???_);_(@_)"/>
    <numFmt numFmtId="193" formatCode="0.000000"/>
    <numFmt numFmtId="194" formatCode="[$-409]h:mm:ss\ AM/PM"/>
    <numFmt numFmtId="195" formatCode="0.0%"/>
    <numFmt numFmtId="196" formatCode="_(* #.##0.00_);_(* \(#.##0.0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b/>
      <sz val="14"/>
      <color indexed="10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53">
    <xf numFmtId="0" fontId="0" fillId="0" borderId="0" xfId="0" applyFont="1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 quotePrefix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vertical="center" wrapText="1"/>
    </xf>
    <xf numFmtId="4" fontId="8" fillId="34" borderId="10" xfId="0" applyNumberFormat="1" applyFont="1" applyFill="1" applyBorder="1" applyAlignment="1">
      <alignment vertical="center" wrapText="1"/>
    </xf>
    <xf numFmtId="4" fontId="8" fillId="34" borderId="10" xfId="0" applyNumberFormat="1" applyFont="1" applyFill="1" applyBorder="1" applyAlignment="1" quotePrefix="1">
      <alignment vertical="center" wrapText="1"/>
    </xf>
    <xf numFmtId="3" fontId="13" fillId="33" borderId="10" xfId="0" applyNumberFormat="1" applyFont="1" applyFill="1" applyBorder="1" applyAlignment="1">
      <alignment vertical="center" wrapText="1"/>
    </xf>
    <xf numFmtId="4" fontId="9" fillId="34" borderId="10" xfId="0" applyNumberFormat="1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/>
    </xf>
    <xf numFmtId="175" fontId="15" fillId="33" borderId="10" xfId="0" applyNumberFormat="1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vertical="center" wrapText="1"/>
    </xf>
    <xf numFmtId="175" fontId="14" fillId="33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175" fontId="14" fillId="33" borderId="10" xfId="0" applyNumberFormat="1" applyFont="1" applyFill="1" applyBorder="1" applyAlignment="1">
      <alignment horizontal="center" vertical="center"/>
    </xf>
    <xf numFmtId="4" fontId="14" fillId="33" borderId="10" xfId="0" applyNumberFormat="1" applyFont="1" applyFill="1" applyBorder="1" applyAlignment="1">
      <alignment horizontal="right" vertical="center" wrapText="1"/>
    </xf>
    <xf numFmtId="4" fontId="13" fillId="0" borderId="10" xfId="0" applyNumberFormat="1" applyFont="1" applyFill="1" applyBorder="1" applyAlignment="1">
      <alignment horizontal="right" vertical="center" wrapText="1"/>
    </xf>
    <xf numFmtId="4" fontId="14" fillId="34" borderId="10" xfId="0" applyNumberFormat="1" applyFont="1" applyFill="1" applyBorder="1" applyAlignment="1">
      <alignment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17" fillId="33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4" fontId="20" fillId="0" borderId="0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Alignment="1">
      <alignment/>
    </xf>
    <xf numFmtId="4" fontId="21" fillId="0" borderId="0" xfId="42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Alignment="1">
      <alignment/>
    </xf>
    <xf numFmtId="4" fontId="16" fillId="0" borderId="11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Alignment="1">
      <alignment/>
    </xf>
    <xf numFmtId="4" fontId="16" fillId="0" borderId="10" xfId="42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/>
    </xf>
    <xf numFmtId="43" fontId="17" fillId="0" borderId="10" xfId="42" applyFont="1" applyFill="1" applyBorder="1" applyAlignment="1">
      <alignment horizontal="justify"/>
    </xf>
    <xf numFmtId="43" fontId="17" fillId="0" borderId="0" xfId="42" applyFont="1" applyFill="1" applyBorder="1" applyAlignment="1">
      <alignment horizontal="justify"/>
    </xf>
    <xf numFmtId="4" fontId="17" fillId="0" borderId="0" xfId="0" applyNumberFormat="1" applyFont="1" applyFill="1" applyAlignment="1">
      <alignment horizontal="center"/>
    </xf>
    <xf numFmtId="49" fontId="16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16" fillId="0" borderId="10" xfId="0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4" fontId="17" fillId="0" borderId="10" xfId="42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justify"/>
    </xf>
    <xf numFmtId="0" fontId="17" fillId="0" borderId="10" xfId="0" applyFont="1" applyFill="1" applyBorder="1" applyAlignment="1">
      <alignment horizontal="center" wrapText="1"/>
    </xf>
    <xf numFmtId="0" fontId="17" fillId="0" borderId="10" xfId="0" applyNumberFormat="1" applyFont="1" applyFill="1" applyBorder="1" applyAlignment="1">
      <alignment horizontal="left" vertical="center" wrapText="1"/>
    </xf>
    <xf numFmtId="3" fontId="17" fillId="0" borderId="10" xfId="42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justify"/>
    </xf>
    <xf numFmtId="176" fontId="19" fillId="0" borderId="10" xfId="0" applyNumberFormat="1" applyFont="1" applyFill="1" applyBorder="1" applyAlignment="1">
      <alignment horizontal="justify"/>
    </xf>
    <xf numFmtId="176" fontId="19" fillId="0" borderId="0" xfId="0" applyNumberFormat="1" applyFont="1" applyFill="1" applyAlignment="1">
      <alignment horizontal="justify"/>
    </xf>
    <xf numFmtId="0" fontId="17" fillId="0" borderId="10" xfId="0" applyFont="1" applyFill="1" applyBorder="1" applyAlignment="1">
      <alignment horizontal="justify"/>
    </xf>
    <xf numFmtId="0" fontId="17" fillId="0" borderId="0" xfId="0" applyFont="1" applyFill="1" applyBorder="1" applyAlignment="1">
      <alignment horizontal="justify"/>
    </xf>
    <xf numFmtId="0" fontId="17" fillId="0" borderId="10" xfId="0" applyNumberFormat="1" applyFont="1" applyFill="1" applyBorder="1" applyAlignment="1" quotePrefix="1">
      <alignment horizontal="left" vertical="center" wrapText="1"/>
    </xf>
    <xf numFmtId="3" fontId="17" fillId="0" borderId="10" xfId="42" applyNumberFormat="1" applyFont="1" applyFill="1" applyBorder="1" applyAlignment="1">
      <alignment horizontal="right"/>
    </xf>
    <xf numFmtId="0" fontId="16" fillId="0" borderId="10" xfId="0" applyNumberFormat="1" applyFont="1" applyFill="1" applyBorder="1" applyAlignment="1" quotePrefix="1">
      <alignment horizontal="left" vertical="center" wrapText="1"/>
    </xf>
    <xf numFmtId="3" fontId="16" fillId="0" borderId="10" xfId="42" applyNumberFormat="1" applyFont="1" applyFill="1" applyBorder="1" applyAlignment="1">
      <alignment horizontal="right"/>
    </xf>
    <xf numFmtId="43" fontId="16" fillId="0" borderId="10" xfId="42" applyFont="1" applyFill="1" applyBorder="1" applyAlignment="1">
      <alignment horizontal="justify"/>
    </xf>
    <xf numFmtId="43" fontId="16" fillId="0" borderId="0" xfId="42" applyFont="1" applyFill="1" applyBorder="1" applyAlignment="1">
      <alignment horizontal="justify"/>
    </xf>
    <xf numFmtId="43" fontId="17" fillId="0" borderId="10" xfId="42" applyFont="1" applyFill="1" applyBorder="1" applyAlignment="1">
      <alignment horizontal="center"/>
    </xf>
    <xf numFmtId="43" fontId="17" fillId="0" borderId="12" xfId="0" applyNumberFormat="1" applyFont="1" applyFill="1" applyBorder="1" applyAlignment="1">
      <alignment horizontal="justify"/>
    </xf>
    <xf numFmtId="3" fontId="16" fillId="0" borderId="10" xfId="42" applyNumberFormat="1" applyFont="1" applyFill="1" applyBorder="1" applyAlignment="1">
      <alignment horizontal="center"/>
    </xf>
    <xf numFmtId="43" fontId="17" fillId="0" borderId="10" xfId="0" applyNumberFormat="1" applyFont="1" applyFill="1" applyBorder="1" applyAlignment="1">
      <alignment/>
    </xf>
    <xf numFmtId="43" fontId="17" fillId="0" borderId="0" xfId="0" applyNumberFormat="1" applyFont="1" applyFill="1" applyBorder="1" applyAlignment="1">
      <alignment/>
    </xf>
    <xf numFmtId="43" fontId="19" fillId="0" borderId="0" xfId="42" applyFont="1" applyFill="1" applyAlignment="1">
      <alignment/>
    </xf>
    <xf numFmtId="4" fontId="19" fillId="0" borderId="0" xfId="42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43" fontId="19" fillId="0" borderId="0" xfId="0" applyNumberFormat="1" applyFont="1" applyFill="1" applyAlignment="1">
      <alignment horizontal="center"/>
    </xf>
    <xf numFmtId="43" fontId="19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 vertical="center" wrapText="1"/>
    </xf>
    <xf numFmtId="4" fontId="4" fillId="34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4" fontId="4" fillId="33" borderId="0" xfId="0" applyNumberFormat="1" applyFont="1" applyFill="1" applyAlignment="1">
      <alignment vertical="center"/>
    </xf>
    <xf numFmtId="3" fontId="3" fillId="0" borderId="13" xfId="0" applyNumberFormat="1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 horizontal="center"/>
    </xf>
    <xf numFmtId="174" fontId="19" fillId="0" borderId="0" xfId="42" applyNumberFormat="1" applyFont="1" applyAlignment="1">
      <alignment/>
    </xf>
    <xf numFmtId="174" fontId="19" fillId="0" borderId="0" xfId="0" applyNumberFormat="1" applyFont="1" applyAlignment="1">
      <alignment/>
    </xf>
    <xf numFmtId="4" fontId="11" fillId="0" borderId="0" xfId="0" applyNumberFormat="1" applyFont="1" applyBorder="1" applyAlignment="1">
      <alignment vertical="center"/>
    </xf>
    <xf numFmtId="3" fontId="3" fillId="33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left" vertical="center" wrapText="1"/>
    </xf>
    <xf numFmtId="4" fontId="4" fillId="34" borderId="0" xfId="0" applyNumberFormat="1" applyFont="1" applyFill="1" applyBorder="1" applyAlignment="1">
      <alignment vertical="center"/>
    </xf>
    <xf numFmtId="4" fontId="4" fillId="33" borderId="0" xfId="0" applyNumberFormat="1" applyFont="1" applyFill="1" applyBorder="1" applyAlignment="1">
      <alignment vertical="center"/>
    </xf>
    <xf numFmtId="4" fontId="4" fillId="35" borderId="0" xfId="0" applyNumberFormat="1" applyFont="1" applyFill="1" applyBorder="1" applyAlignment="1">
      <alignment vertical="center"/>
    </xf>
    <xf numFmtId="4" fontId="4" fillId="35" borderId="0" xfId="0" applyNumberFormat="1" applyFont="1" applyFill="1" applyAlignment="1">
      <alignment vertical="center"/>
    </xf>
    <xf numFmtId="0" fontId="3" fillId="35" borderId="0" xfId="0" applyFont="1" applyFill="1" applyAlignment="1">
      <alignment vertical="center"/>
    </xf>
    <xf numFmtId="4" fontId="5" fillId="35" borderId="0" xfId="0" applyNumberFormat="1" applyFont="1" applyFill="1" applyAlignment="1">
      <alignment vertical="center"/>
    </xf>
    <xf numFmtId="0" fontId="4" fillId="35" borderId="0" xfId="0" applyFont="1" applyFill="1" applyAlignment="1">
      <alignment horizontal="justify" vertical="center"/>
    </xf>
    <xf numFmtId="3" fontId="4" fillId="35" borderId="0" xfId="0" applyNumberFormat="1" applyFont="1" applyFill="1" applyAlignment="1">
      <alignment horizontal="right" vertical="center"/>
    </xf>
    <xf numFmtId="0" fontId="5" fillId="35" borderId="0" xfId="0" applyFont="1" applyFill="1" applyAlignment="1">
      <alignment horizontal="justify" vertical="center"/>
    </xf>
    <xf numFmtId="0" fontId="4" fillId="35" borderId="0" xfId="0" applyFont="1" applyFill="1" applyAlignment="1">
      <alignment horizontal="center" vertical="center"/>
    </xf>
    <xf numFmtId="0" fontId="4" fillId="35" borderId="0" xfId="0" applyNumberFormat="1" applyFont="1" applyFill="1" applyAlignment="1">
      <alignment horizontal="left" vertical="center" wrapText="1"/>
    </xf>
    <xf numFmtId="49" fontId="4" fillId="35" borderId="0" xfId="0" applyNumberFormat="1" applyFont="1" applyFill="1" applyAlignment="1">
      <alignment horizontal="center" vertical="center" wrapText="1"/>
    </xf>
    <xf numFmtId="0" fontId="4" fillId="35" borderId="0" xfId="0" applyFont="1" applyFill="1" applyAlignment="1">
      <alignment horizontal="right" vertical="center" wrapText="1"/>
    </xf>
    <xf numFmtId="0" fontId="4" fillId="35" borderId="0" xfId="0" applyFont="1" applyFill="1" applyAlignment="1">
      <alignment vertical="center"/>
    </xf>
    <xf numFmtId="43" fontId="4" fillId="35" borderId="0" xfId="42" applyFont="1" applyFill="1" applyAlignment="1">
      <alignment vertical="center"/>
    </xf>
    <xf numFmtId="0" fontId="5" fillId="35" borderId="0" xfId="0" applyNumberFormat="1" applyFont="1" applyFill="1" applyAlignment="1">
      <alignment horizontal="left" vertical="center" wrapText="1"/>
    </xf>
    <xf numFmtId="0" fontId="3" fillId="35" borderId="0" xfId="0" applyFont="1" applyFill="1" applyAlignment="1">
      <alignment horizontal="center" vertical="center"/>
    </xf>
    <xf numFmtId="0" fontId="3" fillId="35" borderId="0" xfId="0" applyNumberFormat="1" applyFont="1" applyFill="1" applyAlignment="1">
      <alignment horizontal="left" vertical="center" wrapText="1"/>
    </xf>
    <xf numFmtId="49" fontId="3" fillId="35" borderId="0" xfId="0" applyNumberFormat="1" applyFont="1" applyFill="1" applyAlignment="1">
      <alignment horizontal="center" vertical="center" wrapText="1"/>
    </xf>
    <xf numFmtId="0" fontId="3" fillId="35" borderId="0" xfId="0" applyFont="1" applyFill="1" applyAlignment="1">
      <alignment horizontal="right" vertical="center" wrapText="1"/>
    </xf>
    <xf numFmtId="3" fontId="3" fillId="35" borderId="0" xfId="0" applyNumberFormat="1" applyFont="1" applyFill="1" applyAlignment="1">
      <alignment horizontal="right" vertical="center"/>
    </xf>
    <xf numFmtId="43" fontId="3" fillId="35" borderId="0" xfId="42" applyFont="1" applyFill="1" applyAlignment="1">
      <alignment vertical="center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5" fillId="35" borderId="0" xfId="0" applyFont="1" applyFill="1" applyAlignment="1">
      <alignment vertical="center"/>
    </xf>
    <xf numFmtId="0" fontId="12" fillId="35" borderId="0" xfId="0" applyFont="1" applyFill="1" applyAlignment="1">
      <alignment vertical="center"/>
    </xf>
    <xf numFmtId="3" fontId="12" fillId="35" borderId="0" xfId="42" applyNumberFormat="1" applyFont="1" applyFill="1" applyAlignment="1">
      <alignment horizontal="right" vertical="center"/>
    </xf>
    <xf numFmtId="4" fontId="12" fillId="35" borderId="15" xfId="0" applyNumberFormat="1" applyFont="1" applyFill="1" applyBorder="1" applyAlignment="1">
      <alignment horizontal="center" vertical="center"/>
    </xf>
    <xf numFmtId="4" fontId="12" fillId="35" borderId="15" xfId="0" applyNumberFormat="1" applyFont="1" applyFill="1" applyBorder="1" applyAlignment="1">
      <alignment horizontal="center" vertical="center" wrapText="1"/>
    </xf>
    <xf numFmtId="3" fontId="12" fillId="35" borderId="15" xfId="0" applyNumberFormat="1" applyFont="1" applyFill="1" applyBorder="1" applyAlignment="1">
      <alignment horizontal="center" vertical="center" wrapText="1"/>
    </xf>
    <xf numFmtId="3" fontId="12" fillId="35" borderId="10" xfId="0" applyNumberFormat="1" applyFont="1" applyFill="1" applyBorder="1" applyAlignment="1">
      <alignment horizontal="center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12" fillId="35" borderId="10" xfId="42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10" xfId="0" applyNumberFormat="1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horizontal="right" vertical="center" wrapText="1"/>
    </xf>
    <xf numFmtId="4" fontId="3" fillId="35" borderId="10" xfId="0" applyNumberFormat="1" applyFont="1" applyFill="1" applyBorder="1" applyAlignment="1">
      <alignment horizontal="justify" vertical="center"/>
    </xf>
    <xf numFmtId="3" fontId="3" fillId="35" borderId="10" xfId="0" applyNumberFormat="1" applyFont="1" applyFill="1" applyBorder="1" applyAlignment="1">
      <alignment horizontal="right" vertical="center"/>
    </xf>
    <xf numFmtId="3" fontId="12" fillId="35" borderId="10" xfId="0" applyNumberFormat="1" applyFont="1" applyFill="1" applyBorder="1" applyAlignment="1">
      <alignment horizontal="right" vertical="center" wrapText="1"/>
    </xf>
    <xf numFmtId="3" fontId="12" fillId="35" borderId="10" xfId="42" applyNumberFormat="1" applyFont="1" applyFill="1" applyBorder="1" applyAlignment="1">
      <alignment horizontal="right" vertical="center"/>
    </xf>
    <xf numFmtId="0" fontId="26" fillId="35" borderId="10" xfId="0" applyNumberFormat="1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 quotePrefix="1">
      <alignment horizontal="left" vertical="center" wrapText="1"/>
    </xf>
    <xf numFmtId="49" fontId="3" fillId="35" borderId="10" xfId="42" applyNumberFormat="1" applyFont="1" applyFill="1" applyBorder="1" applyAlignment="1">
      <alignment horizontal="center" vertical="center" wrapText="1"/>
    </xf>
    <xf numFmtId="174" fontId="3" fillId="35" borderId="10" xfId="42" applyNumberFormat="1" applyFont="1" applyFill="1" applyBorder="1" applyAlignment="1">
      <alignment horizontal="right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3" fontId="3" fillId="35" borderId="10" xfId="42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horizontal="center" vertical="center" wrapText="1"/>
    </xf>
    <xf numFmtId="3" fontId="12" fillId="35" borderId="10" xfId="0" applyNumberFormat="1" applyFont="1" applyFill="1" applyBorder="1" applyAlignment="1">
      <alignment horizontal="right" vertical="center"/>
    </xf>
    <xf numFmtId="0" fontId="3" fillId="35" borderId="10" xfId="0" applyNumberFormat="1" applyFont="1" applyFill="1" applyBorder="1" applyAlignment="1">
      <alignment horizontal="left" vertical="center" wrapText="1"/>
    </xf>
    <xf numFmtId="0" fontId="24" fillId="35" borderId="10" xfId="0" applyNumberFormat="1" applyFont="1" applyFill="1" applyBorder="1" applyAlignment="1" quotePrefix="1">
      <alignment horizontal="left" vertical="center" wrapText="1"/>
    </xf>
    <xf numFmtId="3" fontId="3" fillId="35" borderId="10" xfId="0" applyNumberFormat="1" applyFont="1" applyFill="1" applyBorder="1" applyAlignment="1" quotePrefix="1">
      <alignment horizontal="center" vertical="center" wrapText="1"/>
    </xf>
    <xf numFmtId="3" fontId="3" fillId="35" borderId="10" xfId="42" applyNumberFormat="1" applyFont="1" applyFill="1" applyBorder="1" applyAlignment="1">
      <alignment horizontal="right" vertical="center" wrapText="1"/>
    </xf>
    <xf numFmtId="0" fontId="12" fillId="35" borderId="10" xfId="0" applyNumberFormat="1" applyFont="1" applyFill="1" applyBorder="1" applyAlignment="1" quotePrefix="1">
      <alignment horizontal="left" vertical="center" wrapText="1"/>
    </xf>
    <xf numFmtId="4" fontId="3" fillId="35" borderId="10" xfId="0" applyNumberFormat="1" applyFont="1" applyFill="1" applyBorder="1" applyAlignment="1">
      <alignment horizontal="center" vertical="center"/>
    </xf>
    <xf numFmtId="0" fontId="26" fillId="35" borderId="10" xfId="0" applyNumberFormat="1" applyFont="1" applyFill="1" applyBorder="1" applyAlignment="1" quotePrefix="1">
      <alignment horizontal="left" vertical="center" wrapText="1"/>
    </xf>
    <xf numFmtId="3" fontId="12" fillId="35" borderId="10" xfId="0" applyNumberFormat="1" applyFont="1" applyFill="1" applyBorder="1" applyAlignment="1" quotePrefix="1">
      <alignment horizontal="center" vertical="center" wrapText="1"/>
    </xf>
    <xf numFmtId="0" fontId="12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 quotePrefix="1">
      <alignment horizontal="right" vertical="center" wrapText="1"/>
    </xf>
    <xf numFmtId="0" fontId="24" fillId="35" borderId="10" xfId="0" applyNumberFormat="1" applyFont="1" applyFill="1" applyBorder="1" applyAlignment="1">
      <alignment horizontal="left" vertical="center" wrapText="1"/>
    </xf>
    <xf numFmtId="174" fontId="3" fillId="35" borderId="10" xfId="42" applyNumberFormat="1" applyFont="1" applyFill="1" applyBorder="1" applyAlignment="1" quotePrefix="1">
      <alignment horizontal="right" vertical="center" wrapText="1"/>
    </xf>
    <xf numFmtId="3" fontId="12" fillId="35" borderId="10" xfId="42" applyNumberFormat="1" applyFont="1" applyFill="1" applyBorder="1" applyAlignment="1">
      <alignment horizontal="left" vertical="center"/>
    </xf>
    <xf numFmtId="49" fontId="12" fillId="35" borderId="10" xfId="42" applyNumberFormat="1" applyFont="1" applyFill="1" applyBorder="1" applyAlignment="1">
      <alignment horizontal="center" vertical="center" wrapText="1"/>
    </xf>
    <xf numFmtId="174" fontId="12" fillId="35" borderId="10" xfId="42" applyNumberFormat="1" applyFont="1" applyFill="1" applyBorder="1" applyAlignment="1">
      <alignment horizontal="right" vertical="center" wrapText="1"/>
    </xf>
    <xf numFmtId="2" fontId="3" fillId="35" borderId="10" xfId="60" applyNumberFormat="1" applyFont="1" applyFill="1" applyBorder="1" applyAlignment="1">
      <alignment horizontal="center" vertical="center" wrapText="1"/>
      <protection/>
    </xf>
    <xf numFmtId="49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49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3" fontId="21" fillId="0" borderId="10" xfId="0" applyNumberFormat="1" applyFont="1" applyBorder="1" applyAlignment="1">
      <alignment horizontal="right"/>
    </xf>
    <xf numFmtId="4" fontId="5" fillId="0" borderId="0" xfId="0" applyNumberFormat="1" applyFont="1" applyFill="1" applyAlignment="1">
      <alignment vertical="center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left" vertical="center" wrapText="1"/>
    </xf>
    <xf numFmtId="4" fontId="26" fillId="0" borderId="10" xfId="0" applyNumberFormat="1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 quotePrefix="1">
      <alignment vertical="center" wrapText="1"/>
    </xf>
    <xf numFmtId="4" fontId="3" fillId="0" borderId="10" xfId="0" applyNumberFormat="1" applyFont="1" applyFill="1" applyBorder="1" applyAlignment="1" quotePrefix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vertical="center" wrapText="1"/>
    </xf>
    <xf numFmtId="4" fontId="12" fillId="34" borderId="10" xfId="0" applyNumberFormat="1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24" fillId="34" borderId="10" xfId="0" applyNumberFormat="1" applyFont="1" applyFill="1" applyBorder="1" applyAlignment="1">
      <alignment vertical="center" wrapText="1"/>
    </xf>
    <xf numFmtId="3" fontId="12" fillId="34" borderId="10" xfId="0" applyNumberFormat="1" applyFont="1" applyFill="1" applyBorder="1" applyAlignment="1">
      <alignment vertical="center" wrapText="1"/>
    </xf>
    <xf numFmtId="4" fontId="24" fillId="34" borderId="10" xfId="0" applyNumberFormat="1" applyFont="1" applyFill="1" applyBorder="1" applyAlignment="1" quotePrefix="1">
      <alignment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right" vertical="center"/>
    </xf>
    <xf numFmtId="4" fontId="12" fillId="0" borderId="10" xfId="0" applyNumberFormat="1" applyFont="1" applyFill="1" applyBorder="1" applyAlignment="1" quotePrefix="1">
      <alignment vertical="center" wrapText="1"/>
    </xf>
    <xf numFmtId="4" fontId="24" fillId="0" borderId="10" xfId="0" applyNumberFormat="1" applyFont="1" applyFill="1" applyBorder="1" applyAlignment="1" quotePrefix="1">
      <alignment vertical="center" wrapText="1"/>
    </xf>
    <xf numFmtId="4" fontId="3" fillId="35" borderId="10" xfId="0" applyNumberFormat="1" applyFont="1" applyFill="1" applyBorder="1" applyAlignment="1">
      <alignment vertical="center" wrapText="1"/>
    </xf>
    <xf numFmtId="4" fontId="12" fillId="35" borderId="10" xfId="0" applyNumberFormat="1" applyFont="1" applyFill="1" applyBorder="1" applyAlignment="1">
      <alignment vertical="center" wrapText="1"/>
    </xf>
    <xf numFmtId="3" fontId="12" fillId="35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49" fontId="21" fillId="0" borderId="0" xfId="0" applyNumberFormat="1" applyFont="1" applyAlignment="1">
      <alignment horizontal="left"/>
    </xf>
    <xf numFmtId="4" fontId="12" fillId="35" borderId="0" xfId="0" applyNumberFormat="1" applyFont="1" applyFill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left" vertical="center"/>
    </xf>
    <xf numFmtId="3" fontId="12" fillId="0" borderId="10" xfId="0" applyNumberFormat="1" applyFont="1" applyFill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4" fontId="10" fillId="0" borderId="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4" fontId="10" fillId="0" borderId="0" xfId="0" applyNumberFormat="1" applyFont="1" applyFill="1" applyAlignment="1">
      <alignment horizontal="center"/>
    </xf>
    <xf numFmtId="4" fontId="11" fillId="0" borderId="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4" fontId="20" fillId="0" borderId="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3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3" xfId="60"/>
    <cellStyle name="Normal 5" xfId="61"/>
    <cellStyle name="Normal 6" xfId="62"/>
    <cellStyle name="Normal 7" xfId="63"/>
    <cellStyle name="Normal 8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69"/>
  <sheetViews>
    <sheetView tabSelected="1" zoomScalePageLayoutView="0" workbookViewId="0" topLeftCell="A49">
      <selection activeCell="B67" sqref="B67"/>
    </sheetView>
  </sheetViews>
  <sheetFormatPr defaultColWidth="9.140625" defaultRowHeight="15"/>
  <cols>
    <col min="1" max="1" width="7.421875" style="113" customWidth="1"/>
    <col min="2" max="2" width="34.28125" style="112" customWidth="1"/>
    <col min="3" max="3" width="9.8515625" style="148" customWidth="1"/>
    <col min="4" max="4" width="8.8515625" style="148" customWidth="1"/>
    <col min="5" max="5" width="9.140625" style="148" customWidth="1"/>
    <col min="6" max="6" width="9.421875" style="148" customWidth="1"/>
    <col min="7" max="7" width="9.57421875" style="148" customWidth="1"/>
    <col min="8" max="8" width="10.28125" style="112" customWidth="1"/>
    <col min="9" max="9" width="9.140625" style="112" customWidth="1"/>
    <col min="10" max="10" width="10.7109375" style="112" customWidth="1"/>
    <col min="11" max="11" width="9.140625" style="112" customWidth="1"/>
    <col min="12" max="14" width="10.28125" style="112" bestFit="1" customWidth="1"/>
    <col min="15" max="17" width="9.140625" style="112" customWidth="1"/>
    <col min="18" max="19" width="11.57421875" style="112" bestFit="1" customWidth="1"/>
    <col min="20" max="16384" width="9.140625" style="112" customWidth="1"/>
  </cols>
  <sheetData>
    <row r="1" spans="1:7" ht="18.75">
      <c r="A1" s="225" t="s">
        <v>321</v>
      </c>
      <c r="B1" s="225"/>
      <c r="C1" s="225"/>
      <c r="D1" s="225"/>
      <c r="E1" s="225"/>
      <c r="F1" s="225"/>
      <c r="G1" s="225"/>
    </row>
    <row r="2" spans="1:7" ht="18.75">
      <c r="A2" s="222" t="s">
        <v>0</v>
      </c>
      <c r="B2" s="223" t="s">
        <v>271</v>
      </c>
      <c r="C2" s="224" t="s">
        <v>318</v>
      </c>
      <c r="D2" s="224"/>
      <c r="E2" s="224"/>
      <c r="F2" s="224"/>
      <c r="G2" s="224"/>
    </row>
    <row r="3" spans="1:7" ht="18.75">
      <c r="A3" s="222"/>
      <c r="B3" s="223"/>
      <c r="C3" s="147">
        <v>1</v>
      </c>
      <c r="D3" s="147">
        <v>2</v>
      </c>
      <c r="E3" s="147">
        <v>3</v>
      </c>
      <c r="F3" s="147">
        <v>4</v>
      </c>
      <c r="G3" s="147">
        <v>5</v>
      </c>
    </row>
    <row r="4" spans="1:7" ht="18.75" customHeight="1">
      <c r="A4" s="191">
        <v>1</v>
      </c>
      <c r="B4" s="192" t="s">
        <v>108</v>
      </c>
      <c r="C4" s="192"/>
      <c r="D4" s="192"/>
      <c r="E4" s="192"/>
      <c r="F4" s="192"/>
      <c r="G4" s="192"/>
    </row>
    <row r="5" spans="1:7" ht="18.75" customHeight="1">
      <c r="A5" s="193"/>
      <c r="B5" s="194" t="s">
        <v>272</v>
      </c>
      <c r="C5" s="195">
        <v>20000</v>
      </c>
      <c r="D5" s="195">
        <v>16000</v>
      </c>
      <c r="E5" s="195">
        <v>12500</v>
      </c>
      <c r="F5" s="195">
        <v>9500</v>
      </c>
      <c r="G5" s="195">
        <v>8500</v>
      </c>
    </row>
    <row r="6" spans="1:7" ht="18.75" customHeight="1">
      <c r="A6" s="193"/>
      <c r="B6" s="194" t="s">
        <v>324</v>
      </c>
      <c r="C6" s="195">
        <v>20000</v>
      </c>
      <c r="D6" s="195">
        <v>16000</v>
      </c>
      <c r="E6" s="195">
        <v>12500</v>
      </c>
      <c r="F6" s="195">
        <v>9500</v>
      </c>
      <c r="G6" s="195">
        <v>8500</v>
      </c>
    </row>
    <row r="7" spans="1:10" ht="18.75" customHeight="1">
      <c r="A7" s="193"/>
      <c r="B7" s="194" t="s">
        <v>273</v>
      </c>
      <c r="C7" s="195">
        <v>13500</v>
      </c>
      <c r="D7" s="195">
        <v>11000</v>
      </c>
      <c r="E7" s="195">
        <v>10500</v>
      </c>
      <c r="F7" s="195">
        <v>9500</v>
      </c>
      <c r="G7" s="195">
        <v>8000</v>
      </c>
      <c r="J7" s="114"/>
    </row>
    <row r="8" spans="1:10" ht="18.75" customHeight="1">
      <c r="A8" s="193"/>
      <c r="B8" s="194" t="s">
        <v>274</v>
      </c>
      <c r="C8" s="195">
        <v>11500</v>
      </c>
      <c r="D8" s="195">
        <v>9000</v>
      </c>
      <c r="E8" s="195">
        <v>6000</v>
      </c>
      <c r="F8" s="195">
        <v>5000</v>
      </c>
      <c r="G8" s="195">
        <v>4000</v>
      </c>
      <c r="J8" s="114"/>
    </row>
    <row r="9" spans="1:10" ht="18.75" customHeight="1">
      <c r="A9" s="193"/>
      <c r="B9" s="194" t="s">
        <v>275</v>
      </c>
      <c r="C9" s="195">
        <v>16000</v>
      </c>
      <c r="D9" s="195">
        <v>13500</v>
      </c>
      <c r="E9" s="195">
        <v>11000</v>
      </c>
      <c r="F9" s="195">
        <v>9000</v>
      </c>
      <c r="G9" s="195">
        <v>7000</v>
      </c>
      <c r="J9" s="114"/>
    </row>
    <row r="10" spans="1:10" ht="18.75" customHeight="1">
      <c r="A10" s="191" t="s">
        <v>1</v>
      </c>
      <c r="B10" s="192" t="s">
        <v>3</v>
      </c>
      <c r="C10" s="192"/>
      <c r="D10" s="192"/>
      <c r="E10" s="192"/>
      <c r="F10" s="192"/>
      <c r="G10" s="192"/>
      <c r="J10" s="115"/>
    </row>
    <row r="11" spans="1:7" ht="18.75" customHeight="1">
      <c r="A11" s="193"/>
      <c r="B11" s="194" t="s">
        <v>272</v>
      </c>
      <c r="C11" s="195">
        <v>20000</v>
      </c>
      <c r="D11" s="195">
        <v>16000</v>
      </c>
      <c r="E11" s="195">
        <v>12500</v>
      </c>
      <c r="F11" s="195">
        <v>9500</v>
      </c>
      <c r="G11" s="195">
        <v>8500</v>
      </c>
    </row>
    <row r="12" spans="1:18" ht="18.75" customHeight="1">
      <c r="A12" s="193"/>
      <c r="B12" s="194" t="s">
        <v>324</v>
      </c>
      <c r="C12" s="195">
        <v>20000</v>
      </c>
      <c r="D12" s="195">
        <v>16000</v>
      </c>
      <c r="E12" s="195">
        <v>12500</v>
      </c>
      <c r="F12" s="195">
        <v>9500</v>
      </c>
      <c r="G12" s="195">
        <v>8500</v>
      </c>
      <c r="M12" s="50"/>
      <c r="N12" s="50"/>
      <c r="O12" s="50"/>
      <c r="P12" s="50"/>
      <c r="Q12" s="50"/>
      <c r="R12" s="50"/>
    </row>
    <row r="13" spans="1:18" ht="18.75" customHeight="1">
      <c r="A13" s="193"/>
      <c r="B13" s="194" t="s">
        <v>273</v>
      </c>
      <c r="C13" s="195">
        <v>13500</v>
      </c>
      <c r="D13" s="195">
        <v>11000</v>
      </c>
      <c r="E13" s="195">
        <v>10500</v>
      </c>
      <c r="F13" s="195">
        <v>9500</v>
      </c>
      <c r="G13" s="195">
        <v>8000</v>
      </c>
      <c r="M13" s="50"/>
      <c r="N13" s="50"/>
      <c r="O13" s="50"/>
      <c r="P13" s="50"/>
      <c r="Q13" s="50"/>
      <c r="R13" s="50"/>
    </row>
    <row r="14" spans="1:18" ht="18.75" customHeight="1">
      <c r="A14" s="193"/>
      <c r="B14" s="194" t="s">
        <v>274</v>
      </c>
      <c r="C14" s="195">
        <v>11500</v>
      </c>
      <c r="D14" s="195">
        <v>9000</v>
      </c>
      <c r="E14" s="195">
        <v>6000</v>
      </c>
      <c r="F14" s="195">
        <v>5000</v>
      </c>
      <c r="G14" s="195">
        <v>4000</v>
      </c>
      <c r="M14" s="50"/>
      <c r="N14" s="50"/>
      <c r="O14" s="50"/>
      <c r="P14" s="50"/>
      <c r="Q14" s="50"/>
      <c r="R14" s="50"/>
    </row>
    <row r="15" spans="1:18" ht="18.75" customHeight="1">
      <c r="A15" s="193"/>
      <c r="B15" s="194" t="s">
        <v>275</v>
      </c>
      <c r="C15" s="195">
        <v>16000</v>
      </c>
      <c r="D15" s="195">
        <v>13500</v>
      </c>
      <c r="E15" s="195">
        <v>11000</v>
      </c>
      <c r="F15" s="195">
        <v>9000</v>
      </c>
      <c r="G15" s="195">
        <v>7000</v>
      </c>
      <c r="M15" s="50"/>
      <c r="N15" s="50"/>
      <c r="O15" s="50"/>
      <c r="P15" s="50"/>
      <c r="Q15" s="50"/>
      <c r="R15" s="50"/>
    </row>
    <row r="16" spans="1:18" ht="18.75" customHeight="1">
      <c r="A16" s="191" t="s">
        <v>2</v>
      </c>
      <c r="B16" s="192" t="s">
        <v>4</v>
      </c>
      <c r="C16" s="192"/>
      <c r="D16" s="192"/>
      <c r="E16" s="192"/>
      <c r="F16" s="192"/>
      <c r="G16" s="192"/>
      <c r="M16" s="50"/>
      <c r="N16" s="50"/>
      <c r="O16" s="50"/>
      <c r="P16" s="50"/>
      <c r="Q16" s="50"/>
      <c r="R16" s="50"/>
    </row>
    <row r="17" spans="1:18" ht="18.75" customHeight="1">
      <c r="A17" s="193"/>
      <c r="B17" s="194" t="s">
        <v>272</v>
      </c>
      <c r="C17" s="195">
        <v>20000</v>
      </c>
      <c r="D17" s="195">
        <v>16000</v>
      </c>
      <c r="E17" s="195">
        <v>12500</v>
      </c>
      <c r="F17" s="195">
        <v>9500</v>
      </c>
      <c r="G17" s="195">
        <v>8500</v>
      </c>
      <c r="M17" s="50"/>
      <c r="N17" s="50"/>
      <c r="O17" s="50"/>
      <c r="P17" s="50"/>
      <c r="Q17" s="50"/>
      <c r="R17" s="50"/>
    </row>
    <row r="18" spans="1:7" ht="18.75" customHeight="1">
      <c r="A18" s="193"/>
      <c r="B18" s="194" t="s">
        <v>324</v>
      </c>
      <c r="C18" s="195">
        <v>20000</v>
      </c>
      <c r="D18" s="195">
        <v>16000</v>
      </c>
      <c r="E18" s="195">
        <v>12500</v>
      </c>
      <c r="F18" s="195">
        <v>9500</v>
      </c>
      <c r="G18" s="195">
        <v>8500</v>
      </c>
    </row>
    <row r="19" spans="1:7" ht="18.75" customHeight="1">
      <c r="A19" s="193"/>
      <c r="B19" s="194" t="s">
        <v>273</v>
      </c>
      <c r="C19" s="195">
        <v>13500</v>
      </c>
      <c r="D19" s="195">
        <v>11000</v>
      </c>
      <c r="E19" s="195">
        <v>10500</v>
      </c>
      <c r="F19" s="195">
        <v>9500</v>
      </c>
      <c r="G19" s="195">
        <v>8000</v>
      </c>
    </row>
    <row r="20" spans="1:7" ht="18.75" customHeight="1">
      <c r="A20" s="193"/>
      <c r="B20" s="194" t="s">
        <v>274</v>
      </c>
      <c r="C20" s="195">
        <v>11500</v>
      </c>
      <c r="D20" s="195">
        <v>9000</v>
      </c>
      <c r="E20" s="195">
        <v>6000</v>
      </c>
      <c r="F20" s="195">
        <v>5000</v>
      </c>
      <c r="G20" s="195">
        <v>4000</v>
      </c>
    </row>
    <row r="21" spans="1:7" ht="18.75" customHeight="1">
      <c r="A21" s="193"/>
      <c r="B21" s="194" t="s">
        <v>275</v>
      </c>
      <c r="C21" s="195">
        <v>16000</v>
      </c>
      <c r="D21" s="195">
        <v>13500</v>
      </c>
      <c r="E21" s="195">
        <v>11000</v>
      </c>
      <c r="F21" s="195">
        <v>9000</v>
      </c>
      <c r="G21" s="195">
        <v>7000</v>
      </c>
    </row>
    <row r="22" spans="1:7" ht="18.75" customHeight="1">
      <c r="A22" s="191" t="s">
        <v>5</v>
      </c>
      <c r="B22" s="192" t="s">
        <v>6</v>
      </c>
      <c r="C22" s="192"/>
      <c r="D22" s="192"/>
      <c r="E22" s="192"/>
      <c r="F22" s="192"/>
      <c r="G22" s="192"/>
    </row>
    <row r="23" spans="1:7" ht="18.75" customHeight="1">
      <c r="A23" s="193"/>
      <c r="B23" s="194" t="s">
        <v>272</v>
      </c>
      <c r="C23" s="195">
        <v>20000</v>
      </c>
      <c r="D23" s="195">
        <v>16000</v>
      </c>
      <c r="E23" s="195">
        <v>12500</v>
      </c>
      <c r="F23" s="195">
        <v>9500</v>
      </c>
      <c r="G23" s="195">
        <v>8500</v>
      </c>
    </row>
    <row r="24" spans="1:7" ht="18.75" customHeight="1">
      <c r="A24" s="193"/>
      <c r="B24" s="194" t="s">
        <v>324</v>
      </c>
      <c r="C24" s="195">
        <v>20000</v>
      </c>
      <c r="D24" s="195">
        <v>16000</v>
      </c>
      <c r="E24" s="195">
        <v>12500</v>
      </c>
      <c r="F24" s="195">
        <v>9500</v>
      </c>
      <c r="G24" s="195">
        <v>8500</v>
      </c>
    </row>
    <row r="25" spans="1:7" ht="18.75" customHeight="1">
      <c r="A25" s="193"/>
      <c r="B25" s="194" t="s">
        <v>273</v>
      </c>
      <c r="C25" s="195">
        <v>13500</v>
      </c>
      <c r="D25" s="195">
        <v>11000</v>
      </c>
      <c r="E25" s="195">
        <v>10500</v>
      </c>
      <c r="F25" s="195">
        <v>9500</v>
      </c>
      <c r="G25" s="195">
        <v>8000</v>
      </c>
    </row>
    <row r="26" spans="1:7" ht="18.75" customHeight="1">
      <c r="A26" s="193"/>
      <c r="B26" s="194" t="s">
        <v>274</v>
      </c>
      <c r="C26" s="195">
        <v>11500</v>
      </c>
      <c r="D26" s="195">
        <v>9000</v>
      </c>
      <c r="E26" s="195">
        <v>6000</v>
      </c>
      <c r="F26" s="195">
        <v>5000</v>
      </c>
      <c r="G26" s="195">
        <v>4000</v>
      </c>
    </row>
    <row r="27" spans="1:7" ht="18.75" customHeight="1">
      <c r="A27" s="193"/>
      <c r="B27" s="194" t="s">
        <v>275</v>
      </c>
      <c r="C27" s="195">
        <v>16000</v>
      </c>
      <c r="D27" s="195">
        <v>13500</v>
      </c>
      <c r="E27" s="195">
        <v>11000</v>
      </c>
      <c r="F27" s="195">
        <v>9000</v>
      </c>
      <c r="G27" s="195">
        <v>7000</v>
      </c>
    </row>
    <row r="28" spans="1:7" ht="18.75" customHeight="1">
      <c r="A28" s="191" t="s">
        <v>7</v>
      </c>
      <c r="B28" s="192" t="s">
        <v>8</v>
      </c>
      <c r="C28" s="192"/>
      <c r="D28" s="192"/>
      <c r="E28" s="192"/>
      <c r="F28" s="192"/>
      <c r="G28" s="192"/>
    </row>
    <row r="29" spans="1:7" ht="18.75" customHeight="1">
      <c r="A29" s="193"/>
      <c r="B29" s="194" t="s">
        <v>272</v>
      </c>
      <c r="C29" s="195">
        <v>20000</v>
      </c>
      <c r="D29" s="195">
        <v>16000</v>
      </c>
      <c r="E29" s="195">
        <v>12500</v>
      </c>
      <c r="F29" s="195">
        <v>9500</v>
      </c>
      <c r="G29" s="195">
        <v>8500</v>
      </c>
    </row>
    <row r="30" spans="1:7" ht="18.75" customHeight="1">
      <c r="A30" s="193"/>
      <c r="B30" s="194" t="s">
        <v>324</v>
      </c>
      <c r="C30" s="195">
        <v>20000</v>
      </c>
      <c r="D30" s="195">
        <v>16000</v>
      </c>
      <c r="E30" s="195">
        <v>12500</v>
      </c>
      <c r="F30" s="195">
        <v>9500</v>
      </c>
      <c r="G30" s="195">
        <v>8500</v>
      </c>
    </row>
    <row r="31" spans="1:7" ht="18.75" customHeight="1">
      <c r="A31" s="193"/>
      <c r="B31" s="194" t="s">
        <v>273</v>
      </c>
      <c r="C31" s="195">
        <v>13500</v>
      </c>
      <c r="D31" s="195">
        <v>11000</v>
      </c>
      <c r="E31" s="195">
        <v>10500</v>
      </c>
      <c r="F31" s="195">
        <v>9500</v>
      </c>
      <c r="G31" s="195">
        <v>8000</v>
      </c>
    </row>
    <row r="32" spans="1:7" ht="18.75" customHeight="1">
      <c r="A32" s="193"/>
      <c r="B32" s="194" t="s">
        <v>274</v>
      </c>
      <c r="C32" s="195">
        <v>11500</v>
      </c>
      <c r="D32" s="195">
        <v>9000</v>
      </c>
      <c r="E32" s="195">
        <v>6000</v>
      </c>
      <c r="F32" s="195">
        <v>5000</v>
      </c>
      <c r="G32" s="195">
        <v>4000</v>
      </c>
    </row>
    <row r="33" spans="1:7" ht="18.75" customHeight="1">
      <c r="A33" s="193"/>
      <c r="B33" s="194" t="s">
        <v>275</v>
      </c>
      <c r="C33" s="195">
        <v>16000</v>
      </c>
      <c r="D33" s="195">
        <v>13500</v>
      </c>
      <c r="E33" s="195">
        <v>11000</v>
      </c>
      <c r="F33" s="195">
        <v>9000</v>
      </c>
      <c r="G33" s="195">
        <v>7000</v>
      </c>
    </row>
    <row r="34" spans="1:7" ht="18.75" customHeight="1">
      <c r="A34" s="191" t="s">
        <v>276</v>
      </c>
      <c r="B34" s="192" t="s">
        <v>9</v>
      </c>
      <c r="C34" s="192"/>
      <c r="D34" s="192"/>
      <c r="E34" s="192"/>
      <c r="F34" s="192"/>
      <c r="G34" s="192"/>
    </row>
    <row r="35" spans="1:7" ht="18.75" customHeight="1">
      <c r="A35" s="193"/>
      <c r="B35" s="194" t="s">
        <v>272</v>
      </c>
      <c r="C35" s="195">
        <v>20000</v>
      </c>
      <c r="D35" s="195">
        <v>16000</v>
      </c>
      <c r="E35" s="195">
        <v>12500</v>
      </c>
      <c r="F35" s="195">
        <v>9500</v>
      </c>
      <c r="G35" s="195">
        <v>8500</v>
      </c>
    </row>
    <row r="36" spans="1:7" ht="18.75" customHeight="1">
      <c r="A36" s="193"/>
      <c r="B36" s="194" t="s">
        <v>324</v>
      </c>
      <c r="C36" s="195">
        <v>20000</v>
      </c>
      <c r="D36" s="195">
        <v>16000</v>
      </c>
      <c r="E36" s="195">
        <v>12500</v>
      </c>
      <c r="F36" s="195">
        <v>9500</v>
      </c>
      <c r="G36" s="195">
        <v>8500</v>
      </c>
    </row>
    <row r="37" spans="1:7" ht="18.75" customHeight="1">
      <c r="A37" s="193"/>
      <c r="B37" s="194" t="s">
        <v>273</v>
      </c>
      <c r="C37" s="195">
        <v>13500</v>
      </c>
      <c r="D37" s="195">
        <v>11000</v>
      </c>
      <c r="E37" s="195">
        <v>10500</v>
      </c>
      <c r="F37" s="195">
        <v>9500</v>
      </c>
      <c r="G37" s="195">
        <v>8000</v>
      </c>
    </row>
    <row r="38" spans="1:7" ht="18.75" customHeight="1">
      <c r="A38" s="193"/>
      <c r="B38" s="194" t="s">
        <v>274</v>
      </c>
      <c r="C38" s="195">
        <v>11500</v>
      </c>
      <c r="D38" s="195">
        <v>9000</v>
      </c>
      <c r="E38" s="195">
        <v>6000</v>
      </c>
      <c r="F38" s="195">
        <v>5000</v>
      </c>
      <c r="G38" s="195">
        <v>4000</v>
      </c>
    </row>
    <row r="39" spans="1:7" ht="18.75" customHeight="1">
      <c r="A39" s="193"/>
      <c r="B39" s="194" t="s">
        <v>275</v>
      </c>
      <c r="C39" s="195">
        <v>16000</v>
      </c>
      <c r="D39" s="195">
        <v>13500</v>
      </c>
      <c r="E39" s="195">
        <v>11000</v>
      </c>
      <c r="F39" s="195">
        <v>9000</v>
      </c>
      <c r="G39" s="195">
        <v>7000</v>
      </c>
    </row>
    <row r="40" spans="1:7" ht="18.75" customHeight="1">
      <c r="A40" s="191" t="s">
        <v>277</v>
      </c>
      <c r="B40" s="192" t="s">
        <v>10</v>
      </c>
      <c r="C40" s="192"/>
      <c r="D40" s="192"/>
      <c r="E40" s="192"/>
      <c r="F40" s="192"/>
      <c r="G40" s="192"/>
    </row>
    <row r="41" spans="1:7" ht="18.75" customHeight="1">
      <c r="A41" s="193"/>
      <c r="B41" s="194" t="s">
        <v>272</v>
      </c>
      <c r="C41" s="195">
        <v>20000</v>
      </c>
      <c r="D41" s="195">
        <v>16000</v>
      </c>
      <c r="E41" s="195">
        <v>12500</v>
      </c>
      <c r="F41" s="195">
        <v>9500</v>
      </c>
      <c r="G41" s="195">
        <v>8500</v>
      </c>
    </row>
    <row r="42" spans="1:7" ht="18.75" customHeight="1">
      <c r="A42" s="193"/>
      <c r="B42" s="194" t="s">
        <v>324</v>
      </c>
      <c r="C42" s="195">
        <v>20000</v>
      </c>
      <c r="D42" s="195">
        <v>16000</v>
      </c>
      <c r="E42" s="195">
        <v>12500</v>
      </c>
      <c r="F42" s="195">
        <v>9500</v>
      </c>
      <c r="G42" s="195">
        <v>8500</v>
      </c>
    </row>
    <row r="43" spans="1:7" ht="18.75" customHeight="1">
      <c r="A43" s="193"/>
      <c r="B43" s="194" t="s">
        <v>273</v>
      </c>
      <c r="C43" s="195">
        <v>13500</v>
      </c>
      <c r="D43" s="195">
        <v>11000</v>
      </c>
      <c r="E43" s="195">
        <v>10500</v>
      </c>
      <c r="F43" s="195">
        <v>9500</v>
      </c>
      <c r="G43" s="195">
        <v>8000</v>
      </c>
    </row>
    <row r="44" spans="1:7" ht="18.75" customHeight="1">
      <c r="A44" s="193"/>
      <c r="B44" s="194" t="s">
        <v>274</v>
      </c>
      <c r="C44" s="195">
        <v>11500</v>
      </c>
      <c r="D44" s="195">
        <v>9000</v>
      </c>
      <c r="E44" s="195">
        <v>6000</v>
      </c>
      <c r="F44" s="195">
        <v>5000</v>
      </c>
      <c r="G44" s="195">
        <v>4000</v>
      </c>
    </row>
    <row r="45" spans="1:7" ht="18.75" customHeight="1">
      <c r="A45" s="193"/>
      <c r="B45" s="194" t="s">
        <v>275</v>
      </c>
      <c r="C45" s="195">
        <v>16000</v>
      </c>
      <c r="D45" s="195">
        <v>13500</v>
      </c>
      <c r="E45" s="195">
        <v>11000</v>
      </c>
      <c r="F45" s="195">
        <v>9000</v>
      </c>
      <c r="G45" s="195">
        <v>7000</v>
      </c>
    </row>
    <row r="46" spans="1:7" ht="18.75" customHeight="1">
      <c r="A46" s="191" t="s">
        <v>278</v>
      </c>
      <c r="B46" s="192" t="s">
        <v>279</v>
      </c>
      <c r="C46" s="192"/>
      <c r="D46" s="192"/>
      <c r="E46" s="192"/>
      <c r="F46" s="192"/>
      <c r="G46" s="192"/>
    </row>
    <row r="47" spans="1:7" ht="18.75" customHeight="1">
      <c r="A47" s="193"/>
      <c r="B47" s="194" t="s">
        <v>272</v>
      </c>
      <c r="C47" s="195">
        <v>20000</v>
      </c>
      <c r="D47" s="195">
        <v>16000</v>
      </c>
      <c r="E47" s="195">
        <v>12500</v>
      </c>
      <c r="F47" s="195">
        <v>9500</v>
      </c>
      <c r="G47" s="195">
        <v>8500</v>
      </c>
    </row>
    <row r="48" spans="1:7" ht="18.75" customHeight="1">
      <c r="A48" s="193"/>
      <c r="B48" s="194" t="s">
        <v>324</v>
      </c>
      <c r="C48" s="195">
        <v>20000</v>
      </c>
      <c r="D48" s="195">
        <v>16000</v>
      </c>
      <c r="E48" s="195">
        <v>12500</v>
      </c>
      <c r="F48" s="195">
        <v>9500</v>
      </c>
      <c r="G48" s="195">
        <v>8500</v>
      </c>
    </row>
    <row r="49" spans="1:7" ht="18.75" customHeight="1">
      <c r="A49" s="193"/>
      <c r="B49" s="194" t="s">
        <v>273</v>
      </c>
      <c r="C49" s="195">
        <v>13500</v>
      </c>
      <c r="D49" s="195">
        <v>11000</v>
      </c>
      <c r="E49" s="195">
        <v>10500</v>
      </c>
      <c r="F49" s="195">
        <v>9500</v>
      </c>
      <c r="G49" s="195">
        <v>8000</v>
      </c>
    </row>
    <row r="50" spans="1:7" ht="18.75" customHeight="1">
      <c r="A50" s="193"/>
      <c r="B50" s="194" t="s">
        <v>274</v>
      </c>
      <c r="C50" s="195">
        <v>11500</v>
      </c>
      <c r="D50" s="195">
        <v>9000</v>
      </c>
      <c r="E50" s="195">
        <v>6000</v>
      </c>
      <c r="F50" s="195">
        <v>5000</v>
      </c>
      <c r="G50" s="195">
        <v>4000</v>
      </c>
    </row>
    <row r="51" spans="1:7" ht="18.75" customHeight="1">
      <c r="A51" s="193"/>
      <c r="B51" s="194" t="s">
        <v>275</v>
      </c>
      <c r="C51" s="195">
        <v>16000</v>
      </c>
      <c r="D51" s="195">
        <v>13500</v>
      </c>
      <c r="E51" s="195">
        <v>11000</v>
      </c>
      <c r="F51" s="195">
        <v>9000</v>
      </c>
      <c r="G51" s="195">
        <v>7000</v>
      </c>
    </row>
    <row r="52" spans="1:7" ht="18.75" customHeight="1">
      <c r="A52" s="191" t="s">
        <v>280</v>
      </c>
      <c r="B52" s="192" t="s">
        <v>281</v>
      </c>
      <c r="C52" s="192"/>
      <c r="D52" s="192"/>
      <c r="E52" s="192"/>
      <c r="F52" s="192"/>
      <c r="G52" s="192"/>
    </row>
    <row r="53" spans="1:7" ht="18.75" customHeight="1">
      <c r="A53" s="193"/>
      <c r="B53" s="194" t="s">
        <v>272</v>
      </c>
      <c r="C53" s="195">
        <v>20000</v>
      </c>
      <c r="D53" s="195">
        <v>16000</v>
      </c>
      <c r="E53" s="195">
        <v>12500</v>
      </c>
      <c r="F53" s="195">
        <v>9500</v>
      </c>
      <c r="G53" s="195">
        <v>8500</v>
      </c>
    </row>
    <row r="54" spans="1:7" ht="18.75" customHeight="1">
      <c r="A54" s="193"/>
      <c r="B54" s="194" t="s">
        <v>324</v>
      </c>
      <c r="C54" s="195">
        <v>20000</v>
      </c>
      <c r="D54" s="195">
        <v>16000</v>
      </c>
      <c r="E54" s="195">
        <v>12500</v>
      </c>
      <c r="F54" s="195">
        <v>9500</v>
      </c>
      <c r="G54" s="195">
        <v>8500</v>
      </c>
    </row>
    <row r="55" spans="1:7" ht="18.75" customHeight="1">
      <c r="A55" s="193"/>
      <c r="B55" s="194" t="s">
        <v>273</v>
      </c>
      <c r="C55" s="195">
        <v>13500</v>
      </c>
      <c r="D55" s="195">
        <v>11000</v>
      </c>
      <c r="E55" s="195">
        <v>10500</v>
      </c>
      <c r="F55" s="195">
        <v>9500</v>
      </c>
      <c r="G55" s="195">
        <v>8000</v>
      </c>
    </row>
    <row r="56" spans="1:7" ht="18.75" customHeight="1">
      <c r="A56" s="193"/>
      <c r="B56" s="194" t="s">
        <v>274</v>
      </c>
      <c r="C56" s="195">
        <v>11500</v>
      </c>
      <c r="D56" s="195">
        <v>9000</v>
      </c>
      <c r="E56" s="195">
        <v>6000</v>
      </c>
      <c r="F56" s="195">
        <v>5000</v>
      </c>
      <c r="G56" s="195">
        <v>4000</v>
      </c>
    </row>
    <row r="57" spans="1:7" ht="18.75" customHeight="1">
      <c r="A57" s="193"/>
      <c r="B57" s="194" t="s">
        <v>275</v>
      </c>
      <c r="C57" s="195">
        <v>16000</v>
      </c>
      <c r="D57" s="195">
        <v>13500</v>
      </c>
      <c r="E57" s="195">
        <v>11000</v>
      </c>
      <c r="F57" s="195">
        <v>9000</v>
      </c>
      <c r="G57" s="195">
        <v>7000</v>
      </c>
    </row>
    <row r="58" spans="1:7" ht="18.75" customHeight="1">
      <c r="A58" s="191" t="s">
        <v>282</v>
      </c>
      <c r="B58" s="192" t="s">
        <v>11</v>
      </c>
      <c r="C58" s="192"/>
      <c r="D58" s="192"/>
      <c r="E58" s="192"/>
      <c r="F58" s="192"/>
      <c r="G58" s="192"/>
    </row>
    <row r="59" spans="1:7" ht="18.75" customHeight="1">
      <c r="A59" s="193"/>
      <c r="B59" s="194" t="s">
        <v>272</v>
      </c>
      <c r="C59" s="195">
        <v>20000</v>
      </c>
      <c r="D59" s="195">
        <v>16000</v>
      </c>
      <c r="E59" s="195">
        <v>12500</v>
      </c>
      <c r="F59" s="195">
        <v>9500</v>
      </c>
      <c r="G59" s="195">
        <v>8500</v>
      </c>
    </row>
    <row r="60" spans="1:7" ht="18.75" customHeight="1">
      <c r="A60" s="193"/>
      <c r="B60" s="194" t="s">
        <v>324</v>
      </c>
      <c r="C60" s="195">
        <v>20000</v>
      </c>
      <c r="D60" s="195">
        <v>16000</v>
      </c>
      <c r="E60" s="195">
        <v>12500</v>
      </c>
      <c r="F60" s="195">
        <v>9500</v>
      </c>
      <c r="G60" s="195">
        <v>8500</v>
      </c>
    </row>
    <row r="61" spans="1:7" ht="18.75" customHeight="1">
      <c r="A61" s="193"/>
      <c r="B61" s="194" t="s">
        <v>273</v>
      </c>
      <c r="C61" s="195">
        <v>13500</v>
      </c>
      <c r="D61" s="195">
        <v>11000</v>
      </c>
      <c r="E61" s="195">
        <v>10500</v>
      </c>
      <c r="F61" s="195">
        <v>9500</v>
      </c>
      <c r="G61" s="195">
        <v>8000</v>
      </c>
    </row>
    <row r="62" spans="1:7" ht="18.75" customHeight="1">
      <c r="A62" s="193"/>
      <c r="B62" s="194" t="s">
        <v>274</v>
      </c>
      <c r="C62" s="195">
        <v>11500</v>
      </c>
      <c r="D62" s="195">
        <v>9000</v>
      </c>
      <c r="E62" s="195">
        <v>6000</v>
      </c>
      <c r="F62" s="195">
        <v>5000</v>
      </c>
      <c r="G62" s="195">
        <v>4000</v>
      </c>
    </row>
    <row r="63" spans="1:7" ht="18.75" customHeight="1">
      <c r="A63" s="193"/>
      <c r="B63" s="194" t="s">
        <v>275</v>
      </c>
      <c r="C63" s="195">
        <v>16000</v>
      </c>
      <c r="D63" s="195">
        <v>13500</v>
      </c>
      <c r="E63" s="195">
        <v>11000</v>
      </c>
      <c r="F63" s="195">
        <v>9000</v>
      </c>
      <c r="G63" s="195">
        <v>7000</v>
      </c>
    </row>
    <row r="64" spans="1:7" ht="18.75" customHeight="1">
      <c r="A64" s="191" t="s">
        <v>283</v>
      </c>
      <c r="B64" s="192" t="s">
        <v>12</v>
      </c>
      <c r="C64" s="192"/>
      <c r="D64" s="192"/>
      <c r="E64" s="192"/>
      <c r="F64" s="192"/>
      <c r="G64" s="192"/>
    </row>
    <row r="65" spans="1:7" ht="18.75" customHeight="1">
      <c r="A65" s="193"/>
      <c r="B65" s="194" t="s">
        <v>272</v>
      </c>
      <c r="C65" s="195">
        <v>20000</v>
      </c>
      <c r="D65" s="195">
        <v>16000</v>
      </c>
      <c r="E65" s="195">
        <v>12500</v>
      </c>
      <c r="F65" s="195">
        <v>9500</v>
      </c>
      <c r="G65" s="195">
        <v>8500</v>
      </c>
    </row>
    <row r="66" spans="1:7" ht="18.75" customHeight="1">
      <c r="A66" s="193"/>
      <c r="B66" s="194" t="s">
        <v>324</v>
      </c>
      <c r="C66" s="195">
        <v>20000</v>
      </c>
      <c r="D66" s="195">
        <v>16000</v>
      </c>
      <c r="E66" s="195">
        <v>12500</v>
      </c>
      <c r="F66" s="195">
        <v>9500</v>
      </c>
      <c r="G66" s="195">
        <v>8500</v>
      </c>
    </row>
    <row r="67" spans="1:7" ht="18.75" customHeight="1">
      <c r="A67" s="193"/>
      <c r="B67" s="194" t="s">
        <v>273</v>
      </c>
      <c r="C67" s="195">
        <v>13500</v>
      </c>
      <c r="D67" s="195">
        <v>11000</v>
      </c>
      <c r="E67" s="195">
        <v>10500</v>
      </c>
      <c r="F67" s="195">
        <v>9500</v>
      </c>
      <c r="G67" s="195">
        <v>8000</v>
      </c>
    </row>
    <row r="68" spans="1:7" ht="18.75" customHeight="1">
      <c r="A68" s="193"/>
      <c r="B68" s="194" t="s">
        <v>274</v>
      </c>
      <c r="C68" s="195">
        <v>11500</v>
      </c>
      <c r="D68" s="195">
        <v>9000</v>
      </c>
      <c r="E68" s="195">
        <v>6000</v>
      </c>
      <c r="F68" s="195">
        <v>5000</v>
      </c>
      <c r="G68" s="195">
        <v>4000</v>
      </c>
    </row>
    <row r="69" spans="1:7" ht="18.75" customHeight="1">
      <c r="A69" s="193"/>
      <c r="B69" s="194" t="s">
        <v>275</v>
      </c>
      <c r="C69" s="195">
        <v>16000</v>
      </c>
      <c r="D69" s="195">
        <v>13500</v>
      </c>
      <c r="E69" s="195">
        <v>11000</v>
      </c>
      <c r="F69" s="195">
        <v>9000</v>
      </c>
      <c r="G69" s="195">
        <v>7000</v>
      </c>
    </row>
  </sheetData>
  <sheetProtection/>
  <mergeCells count="4">
    <mergeCell ref="A2:A3"/>
    <mergeCell ref="B2:B3"/>
    <mergeCell ref="C2:G2"/>
    <mergeCell ref="A1:G1"/>
  </mergeCells>
  <printOptions/>
  <pageMargins left="0.7" right="0.7" top="0.75" bottom="0.75" header="0.3" footer="0.3"/>
  <pageSetup firstPageNumber="1" useFirstPageNumber="1" fitToHeight="0" fitToWidth="1" horizontalDpi="600" verticalDpi="600" orientation="portrait" paperSize="9" scale="98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84"/>
  <sheetViews>
    <sheetView zoomScale="85" zoomScaleNormal="85" zoomScaleSheetLayoutView="100" zoomScalePageLayoutView="0" workbookViewId="0" topLeftCell="G1">
      <selection activeCell="H10" sqref="H10"/>
    </sheetView>
  </sheetViews>
  <sheetFormatPr defaultColWidth="9.140625" defaultRowHeight="15"/>
  <cols>
    <col min="1" max="1" width="5.140625" style="141" hidden="1" customWidth="1"/>
    <col min="2" max="2" width="76.8515625" style="142" hidden="1" customWidth="1"/>
    <col min="3" max="3" width="5.8515625" style="143" hidden="1" customWidth="1"/>
    <col min="4" max="4" width="68.00390625" style="144" hidden="1" customWidth="1"/>
    <col min="5" max="5" width="60.28125" style="129" hidden="1" customWidth="1"/>
    <col min="6" max="6" width="14.28125" style="145" hidden="1" customWidth="1"/>
    <col min="7" max="7" width="5.8515625" style="129" bestFit="1" customWidth="1"/>
    <col min="8" max="8" width="61.8515625" style="146" customWidth="1"/>
    <col min="9" max="9" width="6.57421875" style="146" customWidth="1"/>
    <col min="10" max="10" width="14.00390625" style="151" customWidth="1"/>
    <col min="11" max="16384" width="9.140625" style="129" customWidth="1"/>
  </cols>
  <sheetData>
    <row r="1" spans="1:10" ht="27" customHeight="1">
      <c r="A1" s="226" t="s">
        <v>322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s="130" customFormat="1" ht="55.5" customHeight="1">
      <c r="A2" s="152"/>
      <c r="B2" s="153"/>
      <c r="C2" s="152"/>
      <c r="D2" s="153"/>
      <c r="E2" s="153"/>
      <c r="F2" s="154"/>
      <c r="G2" s="155" t="s">
        <v>104</v>
      </c>
      <c r="H2" s="155" t="s">
        <v>316</v>
      </c>
      <c r="I2" s="155" t="s">
        <v>88</v>
      </c>
      <c r="J2" s="157" t="s">
        <v>319</v>
      </c>
    </row>
    <row r="3" spans="1:10" s="131" customFormat="1" ht="18.75">
      <c r="A3" s="158" t="s">
        <v>142</v>
      </c>
      <c r="B3" s="159" t="s">
        <v>3</v>
      </c>
      <c r="C3" s="160"/>
      <c r="D3" s="161"/>
      <c r="E3" s="162"/>
      <c r="F3" s="163"/>
      <c r="G3" s="158" t="s">
        <v>142</v>
      </c>
      <c r="H3" s="159" t="s">
        <v>3</v>
      </c>
      <c r="I3" s="159"/>
      <c r="J3" s="165"/>
    </row>
    <row r="4" spans="1:10" s="131" customFormat="1" ht="19.5">
      <c r="A4" s="158">
        <v>1</v>
      </c>
      <c r="B4" s="159" t="s">
        <v>75</v>
      </c>
      <c r="C4" s="160"/>
      <c r="D4" s="161"/>
      <c r="E4" s="162"/>
      <c r="F4" s="163"/>
      <c r="G4" s="158">
        <v>1</v>
      </c>
      <c r="H4" s="159" t="s">
        <v>75</v>
      </c>
      <c r="I4" s="166"/>
      <c r="J4" s="165"/>
    </row>
    <row r="5" spans="1:10" s="131" customFormat="1" ht="18.75">
      <c r="A5" s="167">
        <v>1.1</v>
      </c>
      <c r="B5" s="168" t="s">
        <v>256</v>
      </c>
      <c r="C5" s="169">
        <v>3</v>
      </c>
      <c r="D5" s="170">
        <v>425000</v>
      </c>
      <c r="E5" s="171">
        <v>1.1</v>
      </c>
      <c r="F5" s="172">
        <f aca="true" t="shared" si="0" ref="F5:F12">D5*E5</f>
        <v>467500.00000000006</v>
      </c>
      <c r="G5" s="167">
        <v>1.1</v>
      </c>
      <c r="H5" s="168" t="s">
        <v>256</v>
      </c>
      <c r="I5" s="173">
        <v>3</v>
      </c>
      <c r="J5" s="174">
        <v>680000</v>
      </c>
    </row>
    <row r="6" spans="1:10" s="131" customFormat="1" ht="37.5">
      <c r="A6" s="167">
        <v>1.2</v>
      </c>
      <c r="B6" s="175" t="s">
        <v>29</v>
      </c>
      <c r="C6" s="169">
        <v>2</v>
      </c>
      <c r="D6" s="170">
        <v>600000</v>
      </c>
      <c r="E6" s="171">
        <v>1.1</v>
      </c>
      <c r="F6" s="172">
        <f t="shared" si="0"/>
        <v>660000</v>
      </c>
      <c r="G6" s="167">
        <v>1.2</v>
      </c>
      <c r="H6" s="175" t="s">
        <v>29</v>
      </c>
      <c r="I6" s="173">
        <v>2</v>
      </c>
      <c r="J6" s="174">
        <f>ROUND(F6*1.29,-4)</f>
        <v>850000</v>
      </c>
    </row>
    <row r="7" spans="1:10" s="131" customFormat="1" ht="37.5">
      <c r="A7" s="167">
        <v>1.3</v>
      </c>
      <c r="B7" s="168" t="s">
        <v>68</v>
      </c>
      <c r="C7" s="169">
        <v>1</v>
      </c>
      <c r="D7" s="170">
        <v>958999.9999999999</v>
      </c>
      <c r="E7" s="171">
        <v>1.1</v>
      </c>
      <c r="F7" s="172">
        <f t="shared" si="0"/>
        <v>1054900</v>
      </c>
      <c r="G7" s="167">
        <v>1.3</v>
      </c>
      <c r="H7" s="176" t="s">
        <v>259</v>
      </c>
      <c r="I7" s="177">
        <v>1</v>
      </c>
      <c r="J7" s="174">
        <v>1200000</v>
      </c>
    </row>
    <row r="8" spans="1:10" s="131" customFormat="1" ht="56.25">
      <c r="A8" s="167">
        <v>1.4</v>
      </c>
      <c r="B8" s="168" t="s">
        <v>205</v>
      </c>
      <c r="C8" s="169">
        <v>4</v>
      </c>
      <c r="D8" s="170">
        <v>300000</v>
      </c>
      <c r="E8" s="171">
        <v>1.1</v>
      </c>
      <c r="F8" s="172">
        <f t="shared" si="0"/>
        <v>330000</v>
      </c>
      <c r="G8" s="167">
        <v>1.4</v>
      </c>
      <c r="H8" s="176" t="s">
        <v>285</v>
      </c>
      <c r="I8" s="177">
        <v>4</v>
      </c>
      <c r="J8" s="174">
        <f>ROUND(F8*1.05,-4)</f>
        <v>350000</v>
      </c>
    </row>
    <row r="9" spans="1:10" s="131" customFormat="1" ht="56.25">
      <c r="A9" s="167">
        <v>1.5</v>
      </c>
      <c r="B9" s="168" t="s">
        <v>217</v>
      </c>
      <c r="C9" s="169">
        <v>5</v>
      </c>
      <c r="D9" s="170">
        <v>275000</v>
      </c>
      <c r="E9" s="171">
        <v>1.1</v>
      </c>
      <c r="F9" s="172">
        <f t="shared" si="0"/>
        <v>302500</v>
      </c>
      <c r="G9" s="167">
        <v>1.5</v>
      </c>
      <c r="H9" s="168" t="s">
        <v>286</v>
      </c>
      <c r="I9" s="173">
        <v>5</v>
      </c>
      <c r="J9" s="174">
        <v>305000</v>
      </c>
    </row>
    <row r="10" spans="1:10" s="131" customFormat="1" ht="56.25">
      <c r="A10" s="167">
        <v>1.6</v>
      </c>
      <c r="B10" s="168" t="s">
        <v>216</v>
      </c>
      <c r="C10" s="169">
        <v>6</v>
      </c>
      <c r="D10" s="170">
        <v>242000.00000000003</v>
      </c>
      <c r="E10" s="171">
        <v>1.1</v>
      </c>
      <c r="F10" s="172">
        <f t="shared" si="0"/>
        <v>266200.00000000006</v>
      </c>
      <c r="G10" s="167">
        <v>1.6</v>
      </c>
      <c r="H10" s="168" t="s">
        <v>287</v>
      </c>
      <c r="I10" s="177">
        <v>6</v>
      </c>
      <c r="J10" s="174">
        <v>270000</v>
      </c>
    </row>
    <row r="11" spans="1:10" s="131" customFormat="1" ht="37.5">
      <c r="A11" s="167">
        <v>1.7</v>
      </c>
      <c r="B11" s="168" t="s">
        <v>63</v>
      </c>
      <c r="C11" s="169">
        <v>7</v>
      </c>
      <c r="D11" s="170">
        <v>231000.00000000003</v>
      </c>
      <c r="E11" s="171">
        <v>1.1</v>
      </c>
      <c r="F11" s="172">
        <f t="shared" si="0"/>
        <v>254100.00000000006</v>
      </c>
      <c r="G11" s="167">
        <v>1.7</v>
      </c>
      <c r="H11" s="168" t="s">
        <v>63</v>
      </c>
      <c r="I11" s="177">
        <v>7</v>
      </c>
      <c r="J11" s="174">
        <v>255000</v>
      </c>
    </row>
    <row r="12" spans="1:10" s="131" customFormat="1" ht="37.5">
      <c r="A12" s="167">
        <v>1.8</v>
      </c>
      <c r="B12" s="168" t="s">
        <v>61</v>
      </c>
      <c r="C12" s="169">
        <v>8</v>
      </c>
      <c r="D12" s="170">
        <v>200000</v>
      </c>
      <c r="E12" s="171">
        <v>1.1</v>
      </c>
      <c r="F12" s="172">
        <f t="shared" si="0"/>
        <v>220000.00000000003</v>
      </c>
      <c r="G12" s="167">
        <v>1.8</v>
      </c>
      <c r="H12" s="168" t="s">
        <v>61</v>
      </c>
      <c r="I12" s="177">
        <v>8</v>
      </c>
      <c r="J12" s="174">
        <f>ROUND(J11*0.85,-4)</f>
        <v>220000</v>
      </c>
    </row>
    <row r="13" spans="1:10" s="131" customFormat="1" ht="18.75">
      <c r="A13" s="158">
        <v>2</v>
      </c>
      <c r="B13" s="159" t="s">
        <v>76</v>
      </c>
      <c r="C13" s="169"/>
      <c r="D13" s="161"/>
      <c r="E13" s="171"/>
      <c r="F13" s="172"/>
      <c r="G13" s="158">
        <v>2</v>
      </c>
      <c r="H13" s="159" t="s">
        <v>76</v>
      </c>
      <c r="I13" s="155"/>
      <c r="J13" s="165"/>
    </row>
    <row r="14" spans="1:10" s="131" customFormat="1" ht="18.75">
      <c r="A14" s="167">
        <v>2.1</v>
      </c>
      <c r="B14" s="168" t="s">
        <v>242</v>
      </c>
      <c r="C14" s="169">
        <v>1</v>
      </c>
      <c r="D14" s="170">
        <v>850000</v>
      </c>
      <c r="E14" s="171">
        <v>1.1</v>
      </c>
      <c r="F14" s="178">
        <f>D14*E14</f>
        <v>935000.0000000001</v>
      </c>
      <c r="G14" s="167">
        <v>2.1</v>
      </c>
      <c r="H14" s="168" t="s">
        <v>242</v>
      </c>
      <c r="I14" s="173">
        <v>1</v>
      </c>
      <c r="J14" s="174">
        <f>ROUND(F14*1.1,-4)</f>
        <v>1030000</v>
      </c>
    </row>
    <row r="15" spans="1:10" s="131" customFormat="1" ht="37.5">
      <c r="A15" s="167">
        <v>2.2</v>
      </c>
      <c r="B15" s="175" t="s">
        <v>32</v>
      </c>
      <c r="C15" s="169">
        <v>2</v>
      </c>
      <c r="D15" s="170">
        <v>310000</v>
      </c>
      <c r="E15" s="171">
        <v>1.1</v>
      </c>
      <c r="F15" s="178">
        <f>D15*E15</f>
        <v>341000</v>
      </c>
      <c r="G15" s="167">
        <v>2.2</v>
      </c>
      <c r="H15" s="176" t="s">
        <v>312</v>
      </c>
      <c r="I15" s="173">
        <v>2</v>
      </c>
      <c r="J15" s="174">
        <v>345000</v>
      </c>
    </row>
    <row r="16" spans="1:10" s="131" customFormat="1" ht="19.5">
      <c r="A16" s="158"/>
      <c r="B16" s="179" t="s">
        <v>156</v>
      </c>
      <c r="C16" s="169"/>
      <c r="D16" s="170"/>
      <c r="E16" s="180"/>
      <c r="F16" s="178"/>
      <c r="G16" s="158">
        <v>3</v>
      </c>
      <c r="H16" s="181" t="s">
        <v>156</v>
      </c>
      <c r="I16" s="182"/>
      <c r="J16" s="165"/>
    </row>
    <row r="17" spans="1:10" s="131" customFormat="1" ht="56.25">
      <c r="A17" s="158"/>
      <c r="B17" s="168" t="s">
        <v>157</v>
      </c>
      <c r="C17" s="169" t="s">
        <v>90</v>
      </c>
      <c r="D17" s="170">
        <v>750000</v>
      </c>
      <c r="E17" s="180">
        <v>1</v>
      </c>
      <c r="F17" s="178">
        <f>D17*E17</f>
        <v>750000</v>
      </c>
      <c r="G17" s="167">
        <v>3.1</v>
      </c>
      <c r="H17" s="168" t="s">
        <v>157</v>
      </c>
      <c r="I17" s="177">
        <v>1</v>
      </c>
      <c r="J17" s="174">
        <f>F17*1.2</f>
        <v>900000</v>
      </c>
    </row>
    <row r="18" spans="1:10" s="131" customFormat="1" ht="37.5">
      <c r="A18" s="158"/>
      <c r="B18" s="168" t="s">
        <v>158</v>
      </c>
      <c r="C18" s="169" t="s">
        <v>1</v>
      </c>
      <c r="D18" s="170">
        <v>650000</v>
      </c>
      <c r="E18" s="180">
        <v>1</v>
      </c>
      <c r="F18" s="178">
        <f>D18*E18</f>
        <v>650000</v>
      </c>
      <c r="G18" s="167">
        <v>3.2</v>
      </c>
      <c r="H18" s="168" t="s">
        <v>158</v>
      </c>
      <c r="I18" s="177">
        <v>2</v>
      </c>
      <c r="J18" s="174">
        <f>F18*1.2</f>
        <v>780000</v>
      </c>
    </row>
    <row r="19" spans="1:10" s="131" customFormat="1" ht="37.5">
      <c r="A19" s="158"/>
      <c r="B19" s="168" t="s">
        <v>206</v>
      </c>
      <c r="C19" s="169" t="s">
        <v>1</v>
      </c>
      <c r="D19" s="170">
        <v>650000</v>
      </c>
      <c r="E19" s="180">
        <v>1</v>
      </c>
      <c r="F19" s="178">
        <f>D19*E19</f>
        <v>650000</v>
      </c>
      <c r="G19" s="167">
        <v>3.3</v>
      </c>
      <c r="H19" s="168" t="s">
        <v>206</v>
      </c>
      <c r="I19" s="177">
        <v>2</v>
      </c>
      <c r="J19" s="174">
        <f>F19*1.2</f>
        <v>780000</v>
      </c>
    </row>
    <row r="20" spans="1:10" s="131" customFormat="1" ht="37.5">
      <c r="A20" s="158"/>
      <c r="B20" s="168"/>
      <c r="C20" s="169"/>
      <c r="D20" s="170"/>
      <c r="E20" s="180"/>
      <c r="F20" s="178"/>
      <c r="G20" s="167">
        <v>4</v>
      </c>
      <c r="H20" s="179" t="s">
        <v>313</v>
      </c>
      <c r="I20" s="177"/>
      <c r="J20" s="174">
        <v>200000</v>
      </c>
    </row>
    <row r="21" spans="1:10" s="131" customFormat="1" ht="18.75">
      <c r="A21" s="158">
        <v>4</v>
      </c>
      <c r="B21" s="179" t="s">
        <v>33</v>
      </c>
      <c r="C21" s="169"/>
      <c r="D21" s="170">
        <v>180000</v>
      </c>
      <c r="E21" s="180">
        <v>1.1</v>
      </c>
      <c r="F21" s="178">
        <f>D21*E21</f>
        <v>198000.00000000003</v>
      </c>
      <c r="G21" s="158">
        <v>5</v>
      </c>
      <c r="H21" s="179" t="s">
        <v>33</v>
      </c>
      <c r="I21" s="182"/>
      <c r="J21" s="174">
        <v>200000</v>
      </c>
    </row>
    <row r="22" spans="1:10" s="131" customFormat="1" ht="18.75">
      <c r="A22" s="158" t="s">
        <v>143</v>
      </c>
      <c r="B22" s="183" t="s">
        <v>6</v>
      </c>
      <c r="C22" s="169"/>
      <c r="D22" s="161"/>
      <c r="E22" s="180"/>
      <c r="F22" s="172"/>
      <c r="G22" s="158" t="s">
        <v>143</v>
      </c>
      <c r="H22" s="159" t="s">
        <v>6</v>
      </c>
      <c r="I22" s="155"/>
      <c r="J22" s="165"/>
    </row>
    <row r="23" spans="1:10" s="131" customFormat="1" ht="18.75">
      <c r="A23" s="158" t="s">
        <v>151</v>
      </c>
      <c r="B23" s="159" t="s">
        <v>75</v>
      </c>
      <c r="C23" s="169"/>
      <c r="D23" s="161"/>
      <c r="E23" s="180"/>
      <c r="F23" s="172"/>
      <c r="G23" s="158" t="s">
        <v>151</v>
      </c>
      <c r="H23" s="159" t="s">
        <v>75</v>
      </c>
      <c r="I23" s="155"/>
      <c r="J23" s="165"/>
    </row>
    <row r="24" spans="1:10" s="131" customFormat="1" ht="37.5">
      <c r="A24" s="167">
        <v>1.1</v>
      </c>
      <c r="B24" s="168" t="s">
        <v>234</v>
      </c>
      <c r="C24" s="169">
        <v>2</v>
      </c>
      <c r="D24" s="170">
        <v>192500.00000000003</v>
      </c>
      <c r="E24" s="171">
        <v>1.1</v>
      </c>
      <c r="F24" s="172">
        <f aca="true" t="shared" si="1" ref="F24:F29">D24*E24</f>
        <v>211750.00000000006</v>
      </c>
      <c r="G24" s="167">
        <v>1.1</v>
      </c>
      <c r="H24" s="168" t="s">
        <v>288</v>
      </c>
      <c r="I24" s="173">
        <v>2</v>
      </c>
      <c r="J24" s="164">
        <v>215000</v>
      </c>
    </row>
    <row r="25" spans="1:10" s="131" customFormat="1" ht="37.5">
      <c r="A25" s="167">
        <v>1.2</v>
      </c>
      <c r="B25" s="168" t="s">
        <v>235</v>
      </c>
      <c r="C25" s="169">
        <v>2</v>
      </c>
      <c r="D25" s="170">
        <v>192500.00000000003</v>
      </c>
      <c r="E25" s="171">
        <v>1.1</v>
      </c>
      <c r="F25" s="172">
        <f t="shared" si="1"/>
        <v>211750.00000000006</v>
      </c>
      <c r="G25" s="167">
        <v>1.2</v>
      </c>
      <c r="H25" s="168" t="s">
        <v>291</v>
      </c>
      <c r="I25" s="173">
        <v>2</v>
      </c>
      <c r="J25" s="164">
        <v>215000</v>
      </c>
    </row>
    <row r="26" spans="1:10" s="131" customFormat="1" ht="37.5">
      <c r="A26" s="167">
        <v>1.3</v>
      </c>
      <c r="B26" s="168" t="s">
        <v>223</v>
      </c>
      <c r="C26" s="169">
        <v>1</v>
      </c>
      <c r="D26" s="170">
        <v>340000</v>
      </c>
      <c r="E26" s="171">
        <v>1.1</v>
      </c>
      <c r="F26" s="172">
        <f t="shared" si="1"/>
        <v>374000.00000000006</v>
      </c>
      <c r="G26" s="167">
        <v>1.3</v>
      </c>
      <c r="H26" s="168" t="s">
        <v>289</v>
      </c>
      <c r="I26" s="173">
        <v>1</v>
      </c>
      <c r="J26" s="164">
        <v>375000</v>
      </c>
    </row>
    <row r="27" spans="1:10" s="131" customFormat="1" ht="43.5" customHeight="1">
      <c r="A27" s="167">
        <v>1.4</v>
      </c>
      <c r="B27" s="168" t="s">
        <v>63</v>
      </c>
      <c r="C27" s="169">
        <v>3</v>
      </c>
      <c r="D27" s="170">
        <v>165000</v>
      </c>
      <c r="E27" s="171">
        <v>1.1</v>
      </c>
      <c r="F27" s="172">
        <f t="shared" si="1"/>
        <v>181500.00000000003</v>
      </c>
      <c r="G27" s="167">
        <v>1.4</v>
      </c>
      <c r="H27" s="168" t="s">
        <v>63</v>
      </c>
      <c r="I27" s="177">
        <v>3</v>
      </c>
      <c r="J27" s="164">
        <v>182000</v>
      </c>
    </row>
    <row r="28" spans="1:10" s="131" customFormat="1" ht="37.5">
      <c r="A28" s="167">
        <v>1.5</v>
      </c>
      <c r="B28" s="168" t="s">
        <v>62</v>
      </c>
      <c r="C28" s="169">
        <v>4</v>
      </c>
      <c r="D28" s="170">
        <v>132000</v>
      </c>
      <c r="E28" s="171">
        <v>1.1</v>
      </c>
      <c r="F28" s="172">
        <f t="shared" si="1"/>
        <v>145200</v>
      </c>
      <c r="G28" s="167">
        <v>1.5</v>
      </c>
      <c r="H28" s="168" t="s">
        <v>62</v>
      </c>
      <c r="I28" s="177">
        <v>4</v>
      </c>
      <c r="J28" s="174">
        <v>146000</v>
      </c>
    </row>
    <row r="29" spans="1:10" s="131" customFormat="1" ht="18.75">
      <c r="A29" s="158">
        <v>2</v>
      </c>
      <c r="B29" s="159" t="s">
        <v>77</v>
      </c>
      <c r="C29" s="169"/>
      <c r="D29" s="170">
        <v>110000</v>
      </c>
      <c r="E29" s="171">
        <v>1.1</v>
      </c>
      <c r="F29" s="172">
        <f t="shared" si="1"/>
        <v>121000.00000000001</v>
      </c>
      <c r="G29" s="158">
        <v>2</v>
      </c>
      <c r="H29" s="159" t="s">
        <v>77</v>
      </c>
      <c r="I29" s="155"/>
      <c r="J29" s="174">
        <v>121000</v>
      </c>
    </row>
    <row r="30" spans="1:10" s="131" customFormat="1" ht="18.75">
      <c r="A30" s="158" t="s">
        <v>99</v>
      </c>
      <c r="B30" s="159" t="s">
        <v>8</v>
      </c>
      <c r="C30" s="169"/>
      <c r="D30" s="161"/>
      <c r="E30" s="180"/>
      <c r="F30" s="172"/>
      <c r="G30" s="158" t="s">
        <v>99</v>
      </c>
      <c r="H30" s="159" t="s">
        <v>8</v>
      </c>
      <c r="I30" s="155"/>
      <c r="J30" s="165"/>
    </row>
    <row r="31" spans="1:10" s="131" customFormat="1" ht="18.75">
      <c r="A31" s="158">
        <v>1</v>
      </c>
      <c r="B31" s="159" t="s">
        <v>75</v>
      </c>
      <c r="C31" s="169"/>
      <c r="D31" s="161"/>
      <c r="E31" s="180"/>
      <c r="F31" s="172"/>
      <c r="G31" s="158">
        <v>1</v>
      </c>
      <c r="H31" s="159" t="s">
        <v>75</v>
      </c>
      <c r="I31" s="155"/>
      <c r="J31" s="165"/>
    </row>
    <row r="32" spans="1:10" s="131" customFormat="1" ht="37.5">
      <c r="A32" s="167">
        <v>1.1</v>
      </c>
      <c r="B32" s="168" t="s">
        <v>224</v>
      </c>
      <c r="C32" s="169">
        <v>1</v>
      </c>
      <c r="D32" s="170">
        <v>340000</v>
      </c>
      <c r="E32" s="171">
        <v>1.1</v>
      </c>
      <c r="F32" s="172">
        <f>D32*E32</f>
        <v>374000.00000000006</v>
      </c>
      <c r="G32" s="167">
        <v>1.1</v>
      </c>
      <c r="H32" s="168" t="s">
        <v>224</v>
      </c>
      <c r="I32" s="173">
        <v>1</v>
      </c>
      <c r="J32" s="174">
        <v>375000</v>
      </c>
    </row>
    <row r="33" spans="1:10" s="131" customFormat="1" ht="36.75" customHeight="1">
      <c r="A33" s="167">
        <v>1.2</v>
      </c>
      <c r="B33" s="168" t="s">
        <v>245</v>
      </c>
      <c r="C33" s="169">
        <v>2</v>
      </c>
      <c r="D33" s="170">
        <v>264000</v>
      </c>
      <c r="E33" s="171">
        <v>1.1</v>
      </c>
      <c r="F33" s="172">
        <f>D33*E33</f>
        <v>290400</v>
      </c>
      <c r="G33" s="167">
        <v>1.2</v>
      </c>
      <c r="H33" s="168" t="s">
        <v>245</v>
      </c>
      <c r="I33" s="173">
        <v>3</v>
      </c>
      <c r="J33" s="174">
        <v>291000</v>
      </c>
    </row>
    <row r="34" spans="1:10" s="131" customFormat="1" ht="36.75" customHeight="1">
      <c r="A34" s="167">
        <v>1.3</v>
      </c>
      <c r="B34" s="175" t="s">
        <v>38</v>
      </c>
      <c r="C34" s="169">
        <v>1</v>
      </c>
      <c r="D34" s="170">
        <v>336000</v>
      </c>
      <c r="E34" s="171">
        <v>1.1</v>
      </c>
      <c r="F34" s="172">
        <f>D34*E34</f>
        <v>369600.00000000006</v>
      </c>
      <c r="G34" s="167">
        <v>1.3</v>
      </c>
      <c r="H34" s="175" t="s">
        <v>38</v>
      </c>
      <c r="I34" s="173">
        <v>2</v>
      </c>
      <c r="J34" s="174">
        <v>370000</v>
      </c>
    </row>
    <row r="35" spans="1:10" s="131" customFormat="1" ht="36.75" customHeight="1">
      <c r="A35" s="167">
        <v>1.4</v>
      </c>
      <c r="B35" s="168" t="s">
        <v>63</v>
      </c>
      <c r="C35" s="169">
        <v>3</v>
      </c>
      <c r="D35" s="170">
        <v>192500.00000000003</v>
      </c>
      <c r="E35" s="171">
        <v>1.1</v>
      </c>
      <c r="F35" s="172">
        <f>D35*E35</f>
        <v>211750.00000000006</v>
      </c>
      <c r="G35" s="167">
        <v>1.4</v>
      </c>
      <c r="H35" s="168" t="s">
        <v>63</v>
      </c>
      <c r="I35" s="177">
        <v>4</v>
      </c>
      <c r="J35" s="174">
        <v>213000</v>
      </c>
    </row>
    <row r="36" spans="1:10" s="131" customFormat="1" ht="36.75" customHeight="1">
      <c r="A36" s="167">
        <v>1.5</v>
      </c>
      <c r="B36" s="168" t="s">
        <v>64</v>
      </c>
      <c r="C36" s="169">
        <v>4</v>
      </c>
      <c r="D36" s="170">
        <v>154000</v>
      </c>
      <c r="E36" s="171">
        <v>1.1</v>
      </c>
      <c r="F36" s="172">
        <f>D36*E36</f>
        <v>169400</v>
      </c>
      <c r="G36" s="167">
        <v>1.5</v>
      </c>
      <c r="H36" s="168" t="s">
        <v>64</v>
      </c>
      <c r="I36" s="177">
        <v>5</v>
      </c>
      <c r="J36" s="174">
        <v>170000</v>
      </c>
    </row>
    <row r="37" spans="1:10" s="131" customFormat="1" ht="39">
      <c r="A37" s="158">
        <v>2</v>
      </c>
      <c r="B37" s="159" t="s">
        <v>78</v>
      </c>
      <c r="C37" s="169"/>
      <c r="D37" s="184"/>
      <c r="E37" s="171"/>
      <c r="F37" s="172"/>
      <c r="G37" s="158">
        <v>2</v>
      </c>
      <c r="H37" s="166" t="s">
        <v>308</v>
      </c>
      <c r="I37" s="155"/>
      <c r="J37" s="165"/>
    </row>
    <row r="38" spans="1:10" s="131" customFormat="1" ht="56.25">
      <c r="A38" s="167">
        <v>2.1</v>
      </c>
      <c r="B38" s="168" t="s">
        <v>65</v>
      </c>
      <c r="C38" s="169">
        <v>1</v>
      </c>
      <c r="D38" s="170">
        <v>192500.00000000003</v>
      </c>
      <c r="E38" s="171">
        <v>1.1</v>
      </c>
      <c r="F38" s="172">
        <f>D38*E38</f>
        <v>211750.00000000006</v>
      </c>
      <c r="G38" s="167">
        <v>2.1</v>
      </c>
      <c r="H38" s="176" t="s">
        <v>309</v>
      </c>
      <c r="I38" s="177">
        <v>1</v>
      </c>
      <c r="J38" s="174">
        <v>212000</v>
      </c>
    </row>
    <row r="39" spans="1:10" s="131" customFormat="1" ht="56.25">
      <c r="A39" s="167">
        <v>2.2</v>
      </c>
      <c r="B39" s="168" t="s">
        <v>66</v>
      </c>
      <c r="C39" s="169">
        <v>2</v>
      </c>
      <c r="D39" s="170">
        <v>154000.00000000003</v>
      </c>
      <c r="E39" s="171">
        <v>1.1</v>
      </c>
      <c r="F39" s="172">
        <f>D39*E39</f>
        <v>169400.00000000006</v>
      </c>
      <c r="G39" s="167">
        <v>2.2</v>
      </c>
      <c r="H39" s="176" t="s">
        <v>310</v>
      </c>
      <c r="I39" s="177">
        <v>2</v>
      </c>
      <c r="J39" s="174">
        <v>170000</v>
      </c>
    </row>
    <row r="40" spans="1:10" s="131" customFormat="1" ht="19.5">
      <c r="A40" s="167">
        <v>3</v>
      </c>
      <c r="B40" s="179" t="s">
        <v>221</v>
      </c>
      <c r="C40" s="169"/>
      <c r="D40" s="170"/>
      <c r="E40" s="171"/>
      <c r="F40" s="172"/>
      <c r="G40" s="167">
        <v>3</v>
      </c>
      <c r="H40" s="181" t="s">
        <v>221</v>
      </c>
      <c r="I40" s="177"/>
      <c r="J40" s="174"/>
    </row>
    <row r="41" spans="1:10" s="131" customFormat="1" ht="37.5">
      <c r="A41" s="167"/>
      <c r="B41" s="168" t="s">
        <v>222</v>
      </c>
      <c r="C41" s="169"/>
      <c r="D41" s="170">
        <v>145000</v>
      </c>
      <c r="E41" s="171">
        <v>1</v>
      </c>
      <c r="F41" s="172">
        <f>D41*E41</f>
        <v>145000</v>
      </c>
      <c r="G41" s="167"/>
      <c r="H41" s="185" t="s">
        <v>292</v>
      </c>
      <c r="I41" s="177">
        <v>1</v>
      </c>
      <c r="J41" s="174">
        <v>150000</v>
      </c>
    </row>
    <row r="42" spans="1:10" s="131" customFormat="1" ht="19.5">
      <c r="A42" s="158">
        <v>4</v>
      </c>
      <c r="B42" s="159" t="s">
        <v>79</v>
      </c>
      <c r="C42" s="169"/>
      <c r="D42" s="186">
        <v>132000</v>
      </c>
      <c r="E42" s="171">
        <v>1.1</v>
      </c>
      <c r="F42" s="172">
        <f>D42*E42</f>
        <v>145200</v>
      </c>
      <c r="G42" s="158"/>
      <c r="H42" s="166" t="s">
        <v>79</v>
      </c>
      <c r="I42" s="155"/>
      <c r="J42" s="174">
        <v>146000</v>
      </c>
    </row>
    <row r="43" spans="1:10" s="131" customFormat="1" ht="18.75">
      <c r="A43" s="158" t="s">
        <v>144</v>
      </c>
      <c r="B43" s="159" t="s">
        <v>9</v>
      </c>
      <c r="C43" s="169"/>
      <c r="D43" s="161"/>
      <c r="E43" s="171"/>
      <c r="F43" s="172"/>
      <c r="G43" s="158" t="s">
        <v>144</v>
      </c>
      <c r="H43" s="159" t="s">
        <v>9</v>
      </c>
      <c r="I43" s="155"/>
      <c r="J43" s="165"/>
    </row>
    <row r="44" spans="1:10" s="131" customFormat="1" ht="18.75">
      <c r="A44" s="158">
        <v>1</v>
      </c>
      <c r="B44" s="159" t="s">
        <v>75</v>
      </c>
      <c r="C44" s="169"/>
      <c r="D44" s="161"/>
      <c r="E44" s="171"/>
      <c r="F44" s="172"/>
      <c r="G44" s="158">
        <v>1</v>
      </c>
      <c r="H44" s="159" t="s">
        <v>75</v>
      </c>
      <c r="I44" s="155"/>
      <c r="J44" s="165"/>
    </row>
    <row r="45" spans="1:10" s="131" customFormat="1" ht="37.5">
      <c r="A45" s="167">
        <v>1.1</v>
      </c>
      <c r="B45" s="168" t="s">
        <v>39</v>
      </c>
      <c r="C45" s="169">
        <v>1</v>
      </c>
      <c r="D45" s="170">
        <v>380000</v>
      </c>
      <c r="E45" s="171">
        <v>1.1</v>
      </c>
      <c r="F45" s="172">
        <f aca="true" t="shared" si="2" ref="F45:F52">D45*E45</f>
        <v>418000.00000000006</v>
      </c>
      <c r="G45" s="167">
        <v>1.1</v>
      </c>
      <c r="H45" s="168" t="s">
        <v>39</v>
      </c>
      <c r="I45" s="173">
        <v>1</v>
      </c>
      <c r="J45" s="174">
        <v>420000</v>
      </c>
    </row>
    <row r="46" spans="1:10" s="131" customFormat="1" ht="37.5">
      <c r="A46" s="167">
        <v>1.2</v>
      </c>
      <c r="B46" s="168" t="s">
        <v>254</v>
      </c>
      <c r="C46" s="169">
        <v>2</v>
      </c>
      <c r="D46" s="170">
        <v>305000</v>
      </c>
      <c r="E46" s="171">
        <v>1.1</v>
      </c>
      <c r="F46" s="172">
        <f t="shared" si="2"/>
        <v>335500</v>
      </c>
      <c r="G46" s="167">
        <v>1.2</v>
      </c>
      <c r="H46" s="168" t="s">
        <v>254</v>
      </c>
      <c r="I46" s="173">
        <v>2</v>
      </c>
      <c r="J46" s="174">
        <f>J45*0.8</f>
        <v>336000</v>
      </c>
    </row>
    <row r="47" spans="1:10" s="131" customFormat="1" ht="37.5">
      <c r="A47" s="167">
        <v>1.3</v>
      </c>
      <c r="B47" s="168" t="s">
        <v>225</v>
      </c>
      <c r="C47" s="169">
        <v>3</v>
      </c>
      <c r="D47" s="170">
        <v>245000</v>
      </c>
      <c r="E47" s="171">
        <v>1.1</v>
      </c>
      <c r="F47" s="172">
        <f t="shared" si="2"/>
        <v>269500</v>
      </c>
      <c r="G47" s="167">
        <v>1.3</v>
      </c>
      <c r="H47" s="168" t="s">
        <v>293</v>
      </c>
      <c r="I47" s="173">
        <v>3</v>
      </c>
      <c r="J47" s="174">
        <v>270000</v>
      </c>
    </row>
    <row r="48" spans="1:10" s="131" customFormat="1" ht="56.25">
      <c r="A48" s="167">
        <v>1.4</v>
      </c>
      <c r="B48" s="168" t="s">
        <v>226</v>
      </c>
      <c r="C48" s="169">
        <v>4</v>
      </c>
      <c r="D48" s="170">
        <v>196000</v>
      </c>
      <c r="E48" s="171">
        <v>1.1</v>
      </c>
      <c r="F48" s="172">
        <f t="shared" si="2"/>
        <v>215600.00000000003</v>
      </c>
      <c r="G48" s="167">
        <v>1.4</v>
      </c>
      <c r="H48" s="168" t="s">
        <v>311</v>
      </c>
      <c r="I48" s="173">
        <v>4</v>
      </c>
      <c r="J48" s="174">
        <f>J47*0.8</f>
        <v>216000</v>
      </c>
    </row>
    <row r="49" spans="1:10" s="131" customFormat="1" ht="37.5">
      <c r="A49" s="167">
        <v>1.5</v>
      </c>
      <c r="B49" s="168" t="s">
        <v>236</v>
      </c>
      <c r="C49" s="169">
        <v>4</v>
      </c>
      <c r="D49" s="170">
        <v>196000</v>
      </c>
      <c r="E49" s="171">
        <v>1.1</v>
      </c>
      <c r="F49" s="172">
        <f t="shared" si="2"/>
        <v>215600.00000000003</v>
      </c>
      <c r="G49" s="167">
        <v>1.5</v>
      </c>
      <c r="H49" s="168" t="s">
        <v>294</v>
      </c>
      <c r="I49" s="173">
        <v>4</v>
      </c>
      <c r="J49" s="174">
        <f>J48</f>
        <v>216000</v>
      </c>
    </row>
    <row r="50" spans="1:10" s="131" customFormat="1" ht="37.5">
      <c r="A50" s="167">
        <v>1.6</v>
      </c>
      <c r="B50" s="168" t="s">
        <v>67</v>
      </c>
      <c r="C50" s="169">
        <v>5</v>
      </c>
      <c r="D50" s="170">
        <v>165000</v>
      </c>
      <c r="E50" s="171">
        <v>1.1</v>
      </c>
      <c r="F50" s="172">
        <f t="shared" si="2"/>
        <v>181500.00000000003</v>
      </c>
      <c r="G50" s="167">
        <v>1.6</v>
      </c>
      <c r="H50" s="168" t="s">
        <v>67</v>
      </c>
      <c r="I50" s="177">
        <v>5</v>
      </c>
      <c r="J50" s="174">
        <v>182000</v>
      </c>
    </row>
    <row r="51" spans="1:10" s="131" customFormat="1" ht="37.5">
      <c r="A51" s="167">
        <v>1.7</v>
      </c>
      <c r="B51" s="168" t="s">
        <v>64</v>
      </c>
      <c r="C51" s="169">
        <v>6</v>
      </c>
      <c r="D51" s="170">
        <v>132000</v>
      </c>
      <c r="E51" s="171">
        <v>1.1</v>
      </c>
      <c r="F51" s="172">
        <f t="shared" si="2"/>
        <v>145200</v>
      </c>
      <c r="G51" s="167">
        <v>1.7</v>
      </c>
      <c r="H51" s="168" t="s">
        <v>64</v>
      </c>
      <c r="I51" s="177">
        <v>6</v>
      </c>
      <c r="J51" s="174">
        <v>146000</v>
      </c>
    </row>
    <row r="52" spans="1:10" s="131" customFormat="1" ht="18.75">
      <c r="A52" s="158">
        <v>2</v>
      </c>
      <c r="B52" s="159" t="s">
        <v>80</v>
      </c>
      <c r="C52" s="169"/>
      <c r="D52" s="170">
        <v>110000</v>
      </c>
      <c r="E52" s="171">
        <v>1.1</v>
      </c>
      <c r="F52" s="172">
        <f t="shared" si="2"/>
        <v>121000.00000000001</v>
      </c>
      <c r="G52" s="158">
        <v>2</v>
      </c>
      <c r="H52" s="159" t="s">
        <v>80</v>
      </c>
      <c r="I52" s="155"/>
      <c r="J52" s="174">
        <v>121000</v>
      </c>
    </row>
    <row r="53" spans="1:10" s="131" customFormat="1" ht="18.75">
      <c r="A53" s="158" t="s">
        <v>145</v>
      </c>
      <c r="B53" s="159" t="s">
        <v>10</v>
      </c>
      <c r="C53" s="169"/>
      <c r="D53" s="161"/>
      <c r="E53" s="171"/>
      <c r="F53" s="172"/>
      <c r="G53" s="158" t="s">
        <v>145</v>
      </c>
      <c r="H53" s="159" t="s">
        <v>10</v>
      </c>
      <c r="I53" s="155"/>
      <c r="J53" s="174"/>
    </row>
    <row r="54" spans="1:10" s="131" customFormat="1" ht="18.75">
      <c r="A54" s="158">
        <v>1</v>
      </c>
      <c r="B54" s="159" t="s">
        <v>75</v>
      </c>
      <c r="C54" s="169"/>
      <c r="D54" s="161"/>
      <c r="E54" s="171"/>
      <c r="F54" s="172"/>
      <c r="G54" s="158">
        <v>1</v>
      </c>
      <c r="H54" s="159" t="s">
        <v>75</v>
      </c>
      <c r="I54" s="155"/>
      <c r="J54" s="165"/>
    </row>
    <row r="55" spans="1:10" s="131" customFormat="1" ht="37.5">
      <c r="A55" s="167">
        <v>1.1</v>
      </c>
      <c r="B55" s="168" t="s">
        <v>227</v>
      </c>
      <c r="C55" s="169">
        <v>2</v>
      </c>
      <c r="D55" s="170">
        <v>210000</v>
      </c>
      <c r="E55" s="171">
        <v>1.1</v>
      </c>
      <c r="F55" s="172">
        <f>D55*E55</f>
        <v>231000.00000000003</v>
      </c>
      <c r="G55" s="167">
        <v>1.1</v>
      </c>
      <c r="H55" s="168" t="s">
        <v>295</v>
      </c>
      <c r="I55" s="173">
        <v>2</v>
      </c>
      <c r="J55" s="174">
        <v>231000</v>
      </c>
    </row>
    <row r="56" spans="1:10" s="131" customFormat="1" ht="18.75">
      <c r="A56" s="167">
        <v>1.2</v>
      </c>
      <c r="B56" s="168" t="s">
        <v>262</v>
      </c>
      <c r="C56" s="169">
        <v>1</v>
      </c>
      <c r="D56" s="170">
        <v>220000.00000000003</v>
      </c>
      <c r="E56" s="171">
        <v>1.1</v>
      </c>
      <c r="F56" s="172">
        <f>D56*E56</f>
        <v>242000.00000000006</v>
      </c>
      <c r="G56" s="167">
        <v>1.2</v>
      </c>
      <c r="H56" s="168" t="s">
        <v>262</v>
      </c>
      <c r="I56" s="173">
        <v>1</v>
      </c>
      <c r="J56" s="174">
        <v>242000</v>
      </c>
    </row>
    <row r="57" spans="1:10" s="131" customFormat="1" ht="37.5">
      <c r="A57" s="167">
        <v>1.3</v>
      </c>
      <c r="B57" s="168" t="s">
        <v>60</v>
      </c>
      <c r="C57" s="169">
        <v>3</v>
      </c>
      <c r="D57" s="170">
        <v>176000.00000000003</v>
      </c>
      <c r="E57" s="171">
        <v>1.1</v>
      </c>
      <c r="F57" s="172">
        <f>D57*E57</f>
        <v>193600.00000000006</v>
      </c>
      <c r="G57" s="167">
        <v>1.3</v>
      </c>
      <c r="H57" s="168" t="s">
        <v>60</v>
      </c>
      <c r="I57" s="177">
        <v>3</v>
      </c>
      <c r="J57" s="174">
        <f>ROUND(J56*0.8,-3)</f>
        <v>194000</v>
      </c>
    </row>
    <row r="58" spans="1:10" s="131" customFormat="1" ht="37.5">
      <c r="A58" s="167">
        <v>1.4</v>
      </c>
      <c r="B58" s="175" t="s">
        <v>74</v>
      </c>
      <c r="C58" s="169">
        <v>4</v>
      </c>
      <c r="D58" s="170">
        <v>140000</v>
      </c>
      <c r="E58" s="171">
        <v>1.1</v>
      </c>
      <c r="F58" s="172">
        <f>D58*E58</f>
        <v>154000</v>
      </c>
      <c r="G58" s="167">
        <v>1.4</v>
      </c>
      <c r="H58" s="175" t="s">
        <v>74</v>
      </c>
      <c r="I58" s="173">
        <v>4</v>
      </c>
      <c r="J58" s="174">
        <f>ROUND(J57*0.8,-3)</f>
        <v>155000</v>
      </c>
    </row>
    <row r="59" spans="1:10" s="131" customFormat="1" ht="18.75">
      <c r="A59" s="158"/>
      <c r="B59" s="159" t="s">
        <v>81</v>
      </c>
      <c r="C59" s="169"/>
      <c r="D59" s="170">
        <v>110000</v>
      </c>
      <c r="E59" s="171">
        <v>1.1</v>
      </c>
      <c r="F59" s="172">
        <f>D59*E59</f>
        <v>121000.00000000001</v>
      </c>
      <c r="G59" s="158"/>
      <c r="H59" s="159" t="s">
        <v>81</v>
      </c>
      <c r="I59" s="155"/>
      <c r="J59" s="174">
        <v>121000</v>
      </c>
    </row>
    <row r="60" spans="1:10" s="131" customFormat="1" ht="19.5">
      <c r="A60" s="158" t="s">
        <v>146</v>
      </c>
      <c r="B60" s="187" t="s">
        <v>45</v>
      </c>
      <c r="C60" s="169"/>
      <c r="D60" s="161"/>
      <c r="E60" s="171"/>
      <c r="F60" s="172"/>
      <c r="G60" s="158" t="s">
        <v>146</v>
      </c>
      <c r="H60" s="166" t="s">
        <v>45</v>
      </c>
      <c r="I60" s="155"/>
      <c r="J60" s="165"/>
    </row>
    <row r="61" spans="1:10" s="131" customFormat="1" ht="19.5">
      <c r="A61" s="158">
        <v>1</v>
      </c>
      <c r="B61" s="159" t="s">
        <v>27</v>
      </c>
      <c r="C61" s="169"/>
      <c r="D61" s="161"/>
      <c r="E61" s="171"/>
      <c r="F61" s="172"/>
      <c r="G61" s="158">
        <v>1</v>
      </c>
      <c r="H61" s="166" t="s">
        <v>27</v>
      </c>
      <c r="I61" s="155"/>
      <c r="J61" s="165"/>
    </row>
    <row r="62" spans="1:10" s="131" customFormat="1" ht="37.5">
      <c r="A62" s="167">
        <v>1.1</v>
      </c>
      <c r="B62" s="168" t="s">
        <v>251</v>
      </c>
      <c r="C62" s="169">
        <v>1</v>
      </c>
      <c r="D62" s="170">
        <v>300000</v>
      </c>
      <c r="E62" s="171">
        <v>1.1</v>
      </c>
      <c r="F62" s="172">
        <f>D62*E62</f>
        <v>330000</v>
      </c>
      <c r="G62" s="167">
        <v>1.1</v>
      </c>
      <c r="H62" s="168" t="s">
        <v>263</v>
      </c>
      <c r="I62" s="177">
        <v>1</v>
      </c>
      <c r="J62" s="174">
        <v>330000</v>
      </c>
    </row>
    <row r="63" spans="1:10" s="131" customFormat="1" ht="37.5">
      <c r="A63" s="167"/>
      <c r="B63" s="168"/>
      <c r="C63" s="169"/>
      <c r="D63" s="170"/>
      <c r="E63" s="171"/>
      <c r="F63" s="172"/>
      <c r="G63" s="167">
        <v>1.2</v>
      </c>
      <c r="H63" s="176" t="s">
        <v>296</v>
      </c>
      <c r="I63" s="177">
        <v>2</v>
      </c>
      <c r="J63" s="174">
        <f>J62/1.2</f>
        <v>275000</v>
      </c>
    </row>
    <row r="64" spans="1:10" s="131" customFormat="1" ht="37.5">
      <c r="A64" s="167">
        <v>1.2</v>
      </c>
      <c r="B64" s="175" t="s">
        <v>46</v>
      </c>
      <c r="C64" s="169">
        <v>2</v>
      </c>
      <c r="D64" s="170">
        <v>165000</v>
      </c>
      <c r="E64" s="171">
        <v>1.1</v>
      </c>
      <c r="F64" s="172">
        <f>D64*E64</f>
        <v>181500.00000000003</v>
      </c>
      <c r="G64" s="167">
        <v>1.3</v>
      </c>
      <c r="H64" s="175" t="s">
        <v>46</v>
      </c>
      <c r="I64" s="173">
        <v>3</v>
      </c>
      <c r="J64" s="174">
        <v>182000</v>
      </c>
    </row>
    <row r="65" spans="1:10" s="131" customFormat="1" ht="37.5">
      <c r="A65" s="167">
        <v>1.3</v>
      </c>
      <c r="B65" s="175" t="s">
        <v>47</v>
      </c>
      <c r="C65" s="169">
        <v>3</v>
      </c>
      <c r="D65" s="170">
        <v>132000</v>
      </c>
      <c r="E65" s="171">
        <v>1.1</v>
      </c>
      <c r="F65" s="172">
        <f>D65*E65</f>
        <v>145200</v>
      </c>
      <c r="G65" s="167">
        <v>1.4</v>
      </c>
      <c r="H65" s="175" t="s">
        <v>47</v>
      </c>
      <c r="I65" s="173">
        <v>4</v>
      </c>
      <c r="J65" s="174">
        <v>146000</v>
      </c>
    </row>
    <row r="66" spans="1:10" s="131" customFormat="1" ht="18.75">
      <c r="A66" s="158">
        <v>2</v>
      </c>
      <c r="B66" s="159" t="s">
        <v>82</v>
      </c>
      <c r="C66" s="169"/>
      <c r="D66" s="170">
        <v>120000</v>
      </c>
      <c r="E66" s="171">
        <v>1.1</v>
      </c>
      <c r="F66" s="172">
        <f>D66*E66</f>
        <v>132000</v>
      </c>
      <c r="G66" s="158">
        <v>2</v>
      </c>
      <c r="H66" s="159" t="s">
        <v>82</v>
      </c>
      <c r="I66" s="155">
        <v>1</v>
      </c>
      <c r="J66" s="174">
        <v>132000</v>
      </c>
    </row>
    <row r="67" spans="1:10" s="131" customFormat="1" ht="18.75">
      <c r="A67" s="158">
        <v>3</v>
      </c>
      <c r="B67" s="159" t="s">
        <v>159</v>
      </c>
      <c r="C67" s="169"/>
      <c r="D67" s="170"/>
      <c r="E67" s="171"/>
      <c r="F67" s="172"/>
      <c r="G67" s="158">
        <v>3</v>
      </c>
      <c r="H67" s="159" t="s">
        <v>159</v>
      </c>
      <c r="I67" s="155"/>
      <c r="J67" s="165"/>
    </row>
    <row r="68" spans="1:10" s="131" customFormat="1" ht="37.5">
      <c r="A68" s="167"/>
      <c r="B68" s="168" t="s">
        <v>237</v>
      </c>
      <c r="C68" s="169"/>
      <c r="D68" s="170">
        <v>132000</v>
      </c>
      <c r="E68" s="171">
        <v>1</v>
      </c>
      <c r="F68" s="172">
        <f>D68*E68</f>
        <v>132000</v>
      </c>
      <c r="G68" s="167">
        <v>3.1</v>
      </c>
      <c r="H68" s="168" t="s">
        <v>237</v>
      </c>
      <c r="I68" s="173">
        <v>1</v>
      </c>
      <c r="J68" s="174">
        <v>135000</v>
      </c>
    </row>
    <row r="69" spans="1:10" s="131" customFormat="1" ht="18.75">
      <c r="A69" s="158" t="s">
        <v>147</v>
      </c>
      <c r="B69" s="159" t="s">
        <v>48</v>
      </c>
      <c r="C69" s="169"/>
      <c r="D69" s="161"/>
      <c r="E69" s="171"/>
      <c r="F69" s="172"/>
      <c r="G69" s="158" t="s">
        <v>147</v>
      </c>
      <c r="H69" s="159" t="s">
        <v>48</v>
      </c>
      <c r="I69" s="155"/>
      <c r="J69" s="165"/>
    </row>
    <row r="70" spans="1:10" s="131" customFormat="1" ht="18.75">
      <c r="A70" s="158">
        <v>1</v>
      </c>
      <c r="B70" s="159" t="s">
        <v>83</v>
      </c>
      <c r="C70" s="169"/>
      <c r="D70" s="161"/>
      <c r="E70" s="171"/>
      <c r="F70" s="172"/>
      <c r="G70" s="158">
        <v>1</v>
      </c>
      <c r="H70" s="159" t="s">
        <v>83</v>
      </c>
      <c r="I70" s="155"/>
      <c r="J70" s="165"/>
    </row>
    <row r="71" spans="1:10" s="131" customFormat="1" ht="18.75">
      <c r="A71" s="167">
        <v>1.1</v>
      </c>
      <c r="B71" s="168" t="s">
        <v>246</v>
      </c>
      <c r="C71" s="169">
        <v>2</v>
      </c>
      <c r="D71" s="170">
        <v>165000</v>
      </c>
      <c r="E71" s="171">
        <v>1.1</v>
      </c>
      <c r="F71" s="172">
        <f>D71*E71</f>
        <v>181500.00000000003</v>
      </c>
      <c r="G71" s="167">
        <v>1.1</v>
      </c>
      <c r="H71" s="168" t="s">
        <v>246</v>
      </c>
      <c r="I71" s="173">
        <v>2</v>
      </c>
      <c r="J71" s="174">
        <v>182000</v>
      </c>
    </row>
    <row r="72" spans="1:10" s="131" customFormat="1" ht="37.5">
      <c r="A72" s="167">
        <v>1.2</v>
      </c>
      <c r="B72" s="168" t="s">
        <v>247</v>
      </c>
      <c r="C72" s="169">
        <v>1</v>
      </c>
      <c r="D72" s="170">
        <v>216000</v>
      </c>
      <c r="E72" s="171">
        <v>1.1</v>
      </c>
      <c r="F72" s="172">
        <f>D72*E72</f>
        <v>237600.00000000003</v>
      </c>
      <c r="G72" s="167">
        <v>1.2</v>
      </c>
      <c r="H72" s="168" t="s">
        <v>247</v>
      </c>
      <c r="I72" s="173">
        <v>1</v>
      </c>
      <c r="J72" s="174">
        <v>238000</v>
      </c>
    </row>
    <row r="73" spans="1:10" s="131" customFormat="1" ht="37.5">
      <c r="A73" s="167"/>
      <c r="B73" s="168"/>
      <c r="C73" s="169"/>
      <c r="D73" s="170"/>
      <c r="E73" s="171"/>
      <c r="F73" s="172"/>
      <c r="G73" s="167">
        <v>1.3</v>
      </c>
      <c r="H73" s="176" t="s">
        <v>260</v>
      </c>
      <c r="I73" s="173">
        <v>3</v>
      </c>
      <c r="J73" s="174">
        <v>160000</v>
      </c>
    </row>
    <row r="74" spans="1:10" s="131" customFormat="1" ht="56.25">
      <c r="A74" s="167"/>
      <c r="B74" s="168"/>
      <c r="C74" s="169"/>
      <c r="D74" s="170"/>
      <c r="E74" s="171"/>
      <c r="F74" s="172"/>
      <c r="G74" s="167">
        <v>1.4</v>
      </c>
      <c r="H74" s="176" t="s">
        <v>261</v>
      </c>
      <c r="I74" s="173">
        <v>4</v>
      </c>
      <c r="J74" s="174">
        <f>ROUND(0.85*J73,-3)</f>
        <v>136000</v>
      </c>
    </row>
    <row r="75" spans="1:10" s="133" customFormat="1" ht="18.75">
      <c r="A75" s="158">
        <v>2</v>
      </c>
      <c r="B75" s="159" t="s">
        <v>84</v>
      </c>
      <c r="C75" s="188"/>
      <c r="D75" s="189">
        <v>90000</v>
      </c>
      <c r="E75" s="156">
        <v>1.1</v>
      </c>
      <c r="F75" s="165">
        <f>D75*E75</f>
        <v>99000.00000000001</v>
      </c>
      <c r="G75" s="158">
        <v>2</v>
      </c>
      <c r="H75" s="159" t="s">
        <v>84</v>
      </c>
      <c r="I75" s="155"/>
      <c r="J75" s="174">
        <v>100000</v>
      </c>
    </row>
    <row r="76" spans="1:10" s="131" customFormat="1" ht="37.5">
      <c r="A76" s="158" t="s">
        <v>148</v>
      </c>
      <c r="B76" s="159" t="s">
        <v>11</v>
      </c>
      <c r="C76" s="169"/>
      <c r="D76" s="161"/>
      <c r="E76" s="171"/>
      <c r="F76" s="172"/>
      <c r="G76" s="158" t="s">
        <v>148</v>
      </c>
      <c r="H76" s="159" t="s">
        <v>11</v>
      </c>
      <c r="I76" s="155"/>
      <c r="J76" s="165"/>
    </row>
    <row r="77" spans="1:10" s="131" customFormat="1" ht="19.5">
      <c r="A77" s="158">
        <v>1</v>
      </c>
      <c r="B77" s="159" t="s">
        <v>27</v>
      </c>
      <c r="C77" s="169"/>
      <c r="D77" s="161"/>
      <c r="E77" s="171"/>
      <c r="F77" s="172"/>
      <c r="G77" s="158">
        <v>1</v>
      </c>
      <c r="H77" s="166" t="s">
        <v>27</v>
      </c>
      <c r="I77" s="155"/>
      <c r="J77" s="165"/>
    </row>
    <row r="78" spans="1:10" s="131" customFormat="1" ht="37.5">
      <c r="A78" s="167">
        <v>1.1</v>
      </c>
      <c r="B78" s="168" t="s">
        <v>229</v>
      </c>
      <c r="C78" s="169">
        <v>2</v>
      </c>
      <c r="D78" s="170">
        <v>240000</v>
      </c>
      <c r="E78" s="171">
        <v>1.1</v>
      </c>
      <c r="F78" s="172">
        <f>D78*E78</f>
        <v>264000</v>
      </c>
      <c r="G78" s="167">
        <v>1.1</v>
      </c>
      <c r="H78" s="168" t="s">
        <v>298</v>
      </c>
      <c r="I78" s="173">
        <v>2</v>
      </c>
      <c r="J78" s="174">
        <v>264000</v>
      </c>
    </row>
    <row r="79" spans="1:10" s="131" customFormat="1" ht="56.25">
      <c r="A79" s="167">
        <v>1.2</v>
      </c>
      <c r="B79" s="168" t="s">
        <v>228</v>
      </c>
      <c r="C79" s="169">
        <v>1</v>
      </c>
      <c r="D79" s="170">
        <v>330000</v>
      </c>
      <c r="E79" s="171">
        <v>1.1</v>
      </c>
      <c r="F79" s="172">
        <f>D79*E79</f>
        <v>363000.00000000006</v>
      </c>
      <c r="G79" s="167">
        <v>1.2</v>
      </c>
      <c r="H79" s="168" t="s">
        <v>297</v>
      </c>
      <c r="I79" s="173">
        <v>1</v>
      </c>
      <c r="J79" s="174">
        <v>363000</v>
      </c>
    </row>
    <row r="80" spans="1:10" s="131" customFormat="1" ht="37.5">
      <c r="A80" s="167">
        <v>1.3</v>
      </c>
      <c r="B80" s="175" t="s">
        <v>46</v>
      </c>
      <c r="C80" s="169">
        <v>3</v>
      </c>
      <c r="D80" s="170">
        <v>165000</v>
      </c>
      <c r="E80" s="171">
        <v>1.1</v>
      </c>
      <c r="F80" s="172">
        <f>D80*E80</f>
        <v>181500.00000000003</v>
      </c>
      <c r="G80" s="167">
        <v>1.3</v>
      </c>
      <c r="H80" s="175" t="s">
        <v>46</v>
      </c>
      <c r="I80" s="173">
        <v>3</v>
      </c>
      <c r="J80" s="174">
        <v>182000</v>
      </c>
    </row>
    <row r="81" spans="1:10" s="131" customFormat="1" ht="37.5">
      <c r="A81" s="167">
        <v>1.4</v>
      </c>
      <c r="B81" s="175" t="s">
        <v>52</v>
      </c>
      <c r="C81" s="169">
        <v>4</v>
      </c>
      <c r="D81" s="170">
        <v>132000</v>
      </c>
      <c r="E81" s="171">
        <v>1.1</v>
      </c>
      <c r="F81" s="172">
        <f>D81*E81</f>
        <v>145200</v>
      </c>
      <c r="G81" s="167">
        <v>1.4</v>
      </c>
      <c r="H81" s="175" t="s">
        <v>52</v>
      </c>
      <c r="I81" s="173">
        <v>4</v>
      </c>
      <c r="J81" s="174">
        <f>ROUND(J80*0.8,-3)</f>
        <v>146000</v>
      </c>
    </row>
    <row r="82" spans="1:10" s="133" customFormat="1" ht="19.5">
      <c r="A82" s="158"/>
      <c r="B82" s="159"/>
      <c r="C82" s="188"/>
      <c r="D82" s="189"/>
      <c r="E82" s="156"/>
      <c r="F82" s="165"/>
      <c r="G82" s="158">
        <v>2</v>
      </c>
      <c r="H82" s="166" t="s">
        <v>299</v>
      </c>
      <c r="I82" s="155"/>
      <c r="J82" s="174"/>
    </row>
    <row r="83" spans="1:10" s="131" customFormat="1" ht="37.5">
      <c r="A83" s="167"/>
      <c r="B83" s="175"/>
      <c r="C83" s="169"/>
      <c r="D83" s="170"/>
      <c r="E83" s="171"/>
      <c r="F83" s="172"/>
      <c r="G83" s="167">
        <v>2.1</v>
      </c>
      <c r="H83" s="176" t="s">
        <v>300</v>
      </c>
      <c r="I83" s="173">
        <v>1</v>
      </c>
      <c r="J83" s="174">
        <v>155000</v>
      </c>
    </row>
    <row r="84" spans="1:10" s="131" customFormat="1" ht="18.75">
      <c r="A84" s="158">
        <v>2</v>
      </c>
      <c r="B84" s="159" t="s">
        <v>85</v>
      </c>
      <c r="C84" s="169"/>
      <c r="D84" s="170">
        <v>110000</v>
      </c>
      <c r="E84" s="171">
        <v>1.1</v>
      </c>
      <c r="F84" s="172">
        <f>D84*E84</f>
        <v>121000.00000000001</v>
      </c>
      <c r="G84" s="158">
        <v>3</v>
      </c>
      <c r="H84" s="159" t="s">
        <v>85</v>
      </c>
      <c r="I84" s="155"/>
      <c r="J84" s="174">
        <v>121000</v>
      </c>
    </row>
    <row r="85" spans="1:10" s="131" customFormat="1" ht="19.5">
      <c r="A85" s="158" t="s">
        <v>149</v>
      </c>
      <c r="B85" s="159" t="s">
        <v>12</v>
      </c>
      <c r="C85" s="169"/>
      <c r="D85" s="190"/>
      <c r="E85" s="171"/>
      <c r="F85" s="172"/>
      <c r="G85" s="158" t="s">
        <v>149</v>
      </c>
      <c r="H85" s="166" t="s">
        <v>12</v>
      </c>
      <c r="I85" s="158"/>
      <c r="J85" s="166"/>
    </row>
    <row r="86" spans="1:10" s="131" customFormat="1" ht="19.5">
      <c r="A86" s="158">
        <v>1</v>
      </c>
      <c r="B86" s="159" t="s">
        <v>86</v>
      </c>
      <c r="C86" s="169"/>
      <c r="D86" s="161"/>
      <c r="E86" s="171"/>
      <c r="F86" s="172"/>
      <c r="G86" s="158">
        <v>1</v>
      </c>
      <c r="H86" s="166" t="s">
        <v>86</v>
      </c>
      <c r="I86" s="155"/>
      <c r="J86" s="165"/>
    </row>
    <row r="87" spans="1:10" s="131" customFormat="1" ht="56.25">
      <c r="A87" s="167">
        <v>1.1</v>
      </c>
      <c r="B87" s="168" t="s">
        <v>230</v>
      </c>
      <c r="C87" s="169">
        <v>1</v>
      </c>
      <c r="D87" s="170">
        <v>140000</v>
      </c>
      <c r="E87" s="171">
        <v>1.1</v>
      </c>
      <c r="F87" s="172">
        <f>D87*E87</f>
        <v>154000</v>
      </c>
      <c r="G87" s="167">
        <v>1.1</v>
      </c>
      <c r="H87" s="176" t="s">
        <v>306</v>
      </c>
      <c r="I87" s="173">
        <v>1</v>
      </c>
      <c r="J87" s="174">
        <v>155000</v>
      </c>
    </row>
    <row r="88" spans="1:10" s="131" customFormat="1" ht="37.5">
      <c r="A88" s="167">
        <v>1.2</v>
      </c>
      <c r="B88" s="175" t="s">
        <v>54</v>
      </c>
      <c r="C88" s="169">
        <v>2</v>
      </c>
      <c r="D88" s="170">
        <v>125000</v>
      </c>
      <c r="E88" s="171">
        <v>1.1</v>
      </c>
      <c r="F88" s="172">
        <f>D88*E88</f>
        <v>137500</v>
      </c>
      <c r="G88" s="167">
        <v>1.2</v>
      </c>
      <c r="H88" s="176" t="s">
        <v>301</v>
      </c>
      <c r="I88" s="173">
        <v>2</v>
      </c>
      <c r="J88" s="174">
        <v>138000</v>
      </c>
    </row>
    <row r="89" spans="1:10" s="131" customFormat="1" ht="18.75">
      <c r="A89" s="158">
        <v>2</v>
      </c>
      <c r="B89" s="159" t="s">
        <v>87</v>
      </c>
      <c r="C89" s="169"/>
      <c r="D89" s="170">
        <v>90000</v>
      </c>
      <c r="E89" s="171">
        <v>1.1</v>
      </c>
      <c r="F89" s="172">
        <f>D89*E89</f>
        <v>99000.00000000001</v>
      </c>
      <c r="G89" s="158">
        <v>2</v>
      </c>
      <c r="H89" s="159" t="s">
        <v>87</v>
      </c>
      <c r="I89" s="155"/>
      <c r="J89" s="174">
        <v>100000</v>
      </c>
    </row>
    <row r="90" spans="1:10" s="131" customFormat="1" ht="19.5">
      <c r="A90" s="158" t="s">
        <v>150</v>
      </c>
      <c r="B90" s="159" t="s">
        <v>4</v>
      </c>
      <c r="C90" s="169"/>
      <c r="D90" s="161"/>
      <c r="E90" s="180"/>
      <c r="F90" s="172"/>
      <c r="G90" s="158" t="s">
        <v>150</v>
      </c>
      <c r="H90" s="166" t="s">
        <v>4</v>
      </c>
      <c r="I90" s="158"/>
      <c r="J90" s="166"/>
    </row>
    <row r="91" spans="1:10" s="131" customFormat="1" ht="19.5">
      <c r="A91" s="158">
        <v>1</v>
      </c>
      <c r="B91" s="159" t="s">
        <v>76</v>
      </c>
      <c r="C91" s="169"/>
      <c r="D91" s="161"/>
      <c r="E91" s="180"/>
      <c r="F91" s="172"/>
      <c r="G91" s="158">
        <v>1</v>
      </c>
      <c r="H91" s="166" t="s">
        <v>76</v>
      </c>
      <c r="I91" s="155"/>
      <c r="J91" s="165"/>
    </row>
    <row r="92" spans="1:10" s="131" customFormat="1" ht="37.5">
      <c r="A92" s="167">
        <v>1.1</v>
      </c>
      <c r="B92" s="175" t="s">
        <v>231</v>
      </c>
      <c r="C92" s="169">
        <v>2</v>
      </c>
      <c r="D92" s="170">
        <v>240000</v>
      </c>
      <c r="E92" s="171">
        <v>1.1</v>
      </c>
      <c r="F92" s="172">
        <f aca="true" t="shared" si="3" ref="F92:F97">D92*E92</f>
        <v>264000</v>
      </c>
      <c r="G92" s="167">
        <v>1.1</v>
      </c>
      <c r="H92" s="185" t="s">
        <v>303</v>
      </c>
      <c r="I92" s="173">
        <v>2</v>
      </c>
      <c r="J92" s="174">
        <v>265000</v>
      </c>
    </row>
    <row r="93" spans="1:10" s="131" customFormat="1" ht="37.5">
      <c r="A93" s="167">
        <v>1.2</v>
      </c>
      <c r="B93" s="175" t="s">
        <v>233</v>
      </c>
      <c r="C93" s="169">
        <v>1</v>
      </c>
      <c r="D93" s="170">
        <v>325000</v>
      </c>
      <c r="E93" s="171">
        <v>1.1</v>
      </c>
      <c r="F93" s="172">
        <f t="shared" si="3"/>
        <v>357500</v>
      </c>
      <c r="G93" s="167">
        <v>1.2</v>
      </c>
      <c r="H93" s="185" t="s">
        <v>302</v>
      </c>
      <c r="I93" s="173">
        <v>1</v>
      </c>
      <c r="J93" s="174">
        <v>360000</v>
      </c>
    </row>
    <row r="94" spans="1:10" s="131" customFormat="1" ht="37.5">
      <c r="A94" s="167">
        <v>1.3</v>
      </c>
      <c r="B94" s="175" t="s">
        <v>232</v>
      </c>
      <c r="C94" s="169">
        <v>2</v>
      </c>
      <c r="D94" s="170">
        <v>240000</v>
      </c>
      <c r="E94" s="171">
        <v>1.1</v>
      </c>
      <c r="F94" s="172">
        <f t="shared" si="3"/>
        <v>264000</v>
      </c>
      <c r="G94" s="167">
        <v>1.3</v>
      </c>
      <c r="H94" s="185" t="s">
        <v>304</v>
      </c>
      <c r="I94" s="173">
        <v>2</v>
      </c>
      <c r="J94" s="174">
        <v>265000</v>
      </c>
    </row>
    <row r="95" spans="1:10" s="131" customFormat="1" ht="37.5">
      <c r="A95" s="167">
        <v>1.4</v>
      </c>
      <c r="B95" s="175" t="s">
        <v>58</v>
      </c>
      <c r="C95" s="169">
        <v>3</v>
      </c>
      <c r="D95" s="170">
        <v>192000</v>
      </c>
      <c r="E95" s="171">
        <v>1.1</v>
      </c>
      <c r="F95" s="172">
        <f t="shared" si="3"/>
        <v>211200.00000000003</v>
      </c>
      <c r="G95" s="167">
        <v>1.4</v>
      </c>
      <c r="H95" s="185" t="s">
        <v>305</v>
      </c>
      <c r="I95" s="173">
        <v>3</v>
      </c>
      <c r="J95" s="174">
        <v>212000</v>
      </c>
    </row>
    <row r="96" spans="1:10" s="131" customFormat="1" ht="37.5">
      <c r="A96" s="167">
        <v>1.5</v>
      </c>
      <c r="B96" s="175" t="s">
        <v>59</v>
      </c>
      <c r="C96" s="169">
        <v>4</v>
      </c>
      <c r="D96" s="170">
        <v>132000</v>
      </c>
      <c r="E96" s="171">
        <v>1.1</v>
      </c>
      <c r="F96" s="172">
        <f t="shared" si="3"/>
        <v>145200</v>
      </c>
      <c r="G96" s="167">
        <v>1.5</v>
      </c>
      <c r="H96" s="175" t="s">
        <v>59</v>
      </c>
      <c r="I96" s="173">
        <v>4</v>
      </c>
      <c r="J96" s="174">
        <v>146000</v>
      </c>
    </row>
    <row r="97" spans="1:10" s="131" customFormat="1" ht="19.5">
      <c r="A97" s="158">
        <v>2</v>
      </c>
      <c r="B97" s="159" t="s">
        <v>91</v>
      </c>
      <c r="C97" s="169"/>
      <c r="D97" s="170">
        <v>110000</v>
      </c>
      <c r="E97" s="171">
        <v>1.1</v>
      </c>
      <c r="F97" s="172">
        <f t="shared" si="3"/>
        <v>121000.00000000001</v>
      </c>
      <c r="G97" s="158">
        <v>2</v>
      </c>
      <c r="H97" s="166" t="s">
        <v>91</v>
      </c>
      <c r="I97" s="155"/>
      <c r="J97" s="174">
        <v>121000</v>
      </c>
    </row>
    <row r="98" spans="1:10" s="138" customFormat="1" ht="15.75">
      <c r="A98" s="134"/>
      <c r="B98" s="135"/>
      <c r="C98" s="136"/>
      <c r="D98" s="137"/>
      <c r="F98" s="132"/>
      <c r="H98" s="139"/>
      <c r="I98" s="139"/>
      <c r="J98" s="149"/>
    </row>
    <row r="99" spans="1:10" s="138" customFormat="1" ht="15.75">
      <c r="A99" s="134"/>
      <c r="B99" s="140"/>
      <c r="C99" s="136"/>
      <c r="D99" s="137"/>
      <c r="F99" s="132"/>
      <c r="H99" s="139"/>
      <c r="I99" s="139"/>
      <c r="J99" s="149"/>
    </row>
    <row r="100" spans="1:10" s="138" customFormat="1" ht="15.75">
      <c r="A100" s="134"/>
      <c r="B100" s="135"/>
      <c r="C100" s="136"/>
      <c r="D100" s="137"/>
      <c r="F100" s="132"/>
      <c r="H100" s="139"/>
      <c r="I100" s="139"/>
      <c r="J100" s="149"/>
    </row>
    <row r="101" spans="1:10" s="138" customFormat="1" ht="15.75">
      <c r="A101" s="134"/>
      <c r="B101" s="135"/>
      <c r="C101" s="136"/>
      <c r="D101" s="137"/>
      <c r="F101" s="132"/>
      <c r="H101" s="139"/>
      <c r="I101" s="139"/>
      <c r="J101" s="149"/>
    </row>
    <row r="102" spans="1:10" s="138" customFormat="1" ht="15.75">
      <c r="A102" s="134"/>
      <c r="B102" s="135"/>
      <c r="C102" s="136"/>
      <c r="D102" s="137"/>
      <c r="F102" s="132"/>
      <c r="H102" s="139"/>
      <c r="I102" s="139"/>
      <c r="J102" s="149"/>
    </row>
    <row r="103" spans="1:10" s="138" customFormat="1" ht="15.75">
      <c r="A103" s="134"/>
      <c r="B103" s="135"/>
      <c r="C103" s="136"/>
      <c r="D103" s="137"/>
      <c r="F103" s="132"/>
      <c r="H103" s="139"/>
      <c r="I103" s="139"/>
      <c r="J103" s="149"/>
    </row>
    <row r="104" spans="1:10" s="138" customFormat="1" ht="15.75">
      <c r="A104" s="134"/>
      <c r="B104" s="135"/>
      <c r="C104" s="136"/>
      <c r="D104" s="137"/>
      <c r="F104" s="132"/>
      <c r="H104" s="139"/>
      <c r="I104" s="139"/>
      <c r="J104" s="149"/>
    </row>
    <row r="105" spans="1:10" s="138" customFormat="1" ht="15.75">
      <c r="A105" s="134"/>
      <c r="B105" s="135"/>
      <c r="C105" s="136"/>
      <c r="D105" s="137"/>
      <c r="F105" s="132"/>
      <c r="H105" s="139"/>
      <c r="I105" s="139"/>
      <c r="J105" s="149"/>
    </row>
    <row r="106" spans="1:10" s="138" customFormat="1" ht="15.75">
      <c r="A106" s="134"/>
      <c r="B106" s="135"/>
      <c r="C106" s="136"/>
      <c r="D106" s="137"/>
      <c r="F106" s="132"/>
      <c r="H106" s="139"/>
      <c r="I106" s="139"/>
      <c r="J106" s="149"/>
    </row>
    <row r="107" spans="1:10" s="138" customFormat="1" ht="15.75">
      <c r="A107" s="134"/>
      <c r="B107" s="135"/>
      <c r="C107" s="136"/>
      <c r="D107" s="137"/>
      <c r="F107" s="132"/>
      <c r="H107" s="139"/>
      <c r="I107" s="139"/>
      <c r="J107" s="149"/>
    </row>
    <row r="108" spans="1:10" s="138" customFormat="1" ht="15.75">
      <c r="A108" s="134"/>
      <c r="B108" s="135"/>
      <c r="C108" s="136"/>
      <c r="D108" s="137"/>
      <c r="F108" s="132"/>
      <c r="H108" s="139"/>
      <c r="I108" s="139"/>
      <c r="J108" s="149"/>
    </row>
    <row r="109" spans="1:10" s="138" customFormat="1" ht="15.75">
      <c r="A109" s="134"/>
      <c r="B109" s="135"/>
      <c r="C109" s="136"/>
      <c r="D109" s="137"/>
      <c r="F109" s="132"/>
      <c r="H109" s="139"/>
      <c r="I109" s="139"/>
      <c r="J109" s="149"/>
    </row>
    <row r="110" spans="1:10" s="138" customFormat="1" ht="15.75">
      <c r="A110" s="134"/>
      <c r="B110" s="135"/>
      <c r="C110" s="136"/>
      <c r="D110" s="137"/>
      <c r="F110" s="132"/>
      <c r="H110" s="139"/>
      <c r="I110" s="139"/>
      <c r="J110" s="149"/>
    </row>
    <row r="111" spans="1:10" s="138" customFormat="1" ht="15.75">
      <c r="A111" s="134"/>
      <c r="B111" s="135"/>
      <c r="C111" s="136"/>
      <c r="D111" s="137"/>
      <c r="F111" s="132"/>
      <c r="H111" s="139"/>
      <c r="I111" s="139"/>
      <c r="J111" s="149"/>
    </row>
    <row r="112" spans="1:10" s="138" customFormat="1" ht="15.75">
      <c r="A112" s="134"/>
      <c r="B112" s="135"/>
      <c r="C112" s="136"/>
      <c r="D112" s="137"/>
      <c r="F112" s="132"/>
      <c r="H112" s="139"/>
      <c r="I112" s="139"/>
      <c r="J112" s="149"/>
    </row>
    <row r="113" spans="1:10" s="138" customFormat="1" ht="15.75">
      <c r="A113" s="134"/>
      <c r="B113" s="135"/>
      <c r="C113" s="136"/>
      <c r="D113" s="137"/>
      <c r="F113" s="132"/>
      <c r="H113" s="139"/>
      <c r="I113" s="139"/>
      <c r="J113" s="149"/>
    </row>
    <row r="114" spans="1:10" s="138" customFormat="1" ht="15.75">
      <c r="A114" s="134"/>
      <c r="B114" s="135"/>
      <c r="C114" s="136"/>
      <c r="D114" s="137"/>
      <c r="F114" s="132"/>
      <c r="H114" s="139"/>
      <c r="I114" s="139"/>
      <c r="J114" s="149"/>
    </row>
    <row r="115" spans="1:10" s="138" customFormat="1" ht="15.75">
      <c r="A115" s="134"/>
      <c r="B115" s="135"/>
      <c r="C115" s="136"/>
      <c r="D115" s="137"/>
      <c r="F115" s="132"/>
      <c r="H115" s="139"/>
      <c r="I115" s="139"/>
      <c r="J115" s="149"/>
    </row>
    <row r="116" spans="1:10" s="138" customFormat="1" ht="15.75">
      <c r="A116" s="134"/>
      <c r="B116" s="135"/>
      <c r="C116" s="136"/>
      <c r="D116" s="137"/>
      <c r="F116" s="132"/>
      <c r="H116" s="139"/>
      <c r="I116" s="139"/>
      <c r="J116" s="149"/>
    </row>
    <row r="117" spans="1:10" s="138" customFormat="1" ht="15.75">
      <c r="A117" s="134"/>
      <c r="B117" s="135"/>
      <c r="C117" s="136"/>
      <c r="D117" s="137"/>
      <c r="F117" s="132"/>
      <c r="H117" s="139"/>
      <c r="I117" s="139"/>
      <c r="J117" s="149"/>
    </row>
    <row r="118" spans="1:10" s="138" customFormat="1" ht="15.75">
      <c r="A118" s="134"/>
      <c r="B118" s="135"/>
      <c r="C118" s="136"/>
      <c r="D118" s="137"/>
      <c r="F118" s="132"/>
      <c r="H118" s="139"/>
      <c r="I118" s="139"/>
      <c r="J118" s="149"/>
    </row>
    <row r="119" spans="1:10" s="138" customFormat="1" ht="15.75">
      <c r="A119" s="134"/>
      <c r="B119" s="135"/>
      <c r="C119" s="136"/>
      <c r="D119" s="137"/>
      <c r="F119" s="132"/>
      <c r="H119" s="139"/>
      <c r="I119" s="139"/>
      <c r="J119" s="149"/>
    </row>
    <row r="120" spans="1:10" s="138" customFormat="1" ht="15.75">
      <c r="A120" s="134"/>
      <c r="B120" s="135"/>
      <c r="C120" s="136"/>
      <c r="D120" s="137"/>
      <c r="F120" s="132"/>
      <c r="H120" s="139"/>
      <c r="I120" s="139"/>
      <c r="J120" s="149"/>
    </row>
    <row r="121" spans="1:10" s="138" customFormat="1" ht="15.75">
      <c r="A121" s="134"/>
      <c r="B121" s="135"/>
      <c r="C121" s="136"/>
      <c r="D121" s="137"/>
      <c r="F121" s="132"/>
      <c r="H121" s="139"/>
      <c r="I121" s="139"/>
      <c r="J121" s="149"/>
    </row>
    <row r="122" spans="1:10" s="138" customFormat="1" ht="15.75">
      <c r="A122" s="134"/>
      <c r="B122" s="135"/>
      <c r="C122" s="136"/>
      <c r="D122" s="137"/>
      <c r="F122" s="132"/>
      <c r="H122" s="139"/>
      <c r="I122" s="139"/>
      <c r="J122" s="149"/>
    </row>
    <row r="123" spans="1:10" s="138" customFormat="1" ht="15.75">
      <c r="A123" s="134"/>
      <c r="B123" s="135"/>
      <c r="C123" s="136"/>
      <c r="D123" s="137"/>
      <c r="F123" s="132"/>
      <c r="H123" s="139"/>
      <c r="I123" s="139"/>
      <c r="J123" s="149"/>
    </row>
    <row r="124" spans="1:10" s="138" customFormat="1" ht="15.75">
      <c r="A124" s="134"/>
      <c r="B124" s="135"/>
      <c r="C124" s="136"/>
      <c r="D124" s="137"/>
      <c r="F124" s="132"/>
      <c r="H124" s="139"/>
      <c r="I124" s="139"/>
      <c r="J124" s="149"/>
    </row>
    <row r="125" spans="1:10" s="138" customFormat="1" ht="15.75">
      <c r="A125" s="134"/>
      <c r="B125" s="135"/>
      <c r="C125" s="136"/>
      <c r="D125" s="137"/>
      <c r="F125" s="132"/>
      <c r="H125" s="139"/>
      <c r="I125" s="139"/>
      <c r="J125" s="149"/>
    </row>
    <row r="126" spans="1:10" s="138" customFormat="1" ht="15.75">
      <c r="A126" s="134"/>
      <c r="B126" s="135"/>
      <c r="C126" s="136"/>
      <c r="D126" s="137"/>
      <c r="F126" s="132"/>
      <c r="H126" s="139"/>
      <c r="I126" s="139"/>
      <c r="J126" s="149"/>
    </row>
    <row r="127" spans="1:10" s="138" customFormat="1" ht="15.75">
      <c r="A127" s="134"/>
      <c r="B127" s="135"/>
      <c r="C127" s="136"/>
      <c r="D127" s="137"/>
      <c r="F127" s="132"/>
      <c r="H127" s="139"/>
      <c r="I127" s="139"/>
      <c r="J127" s="149"/>
    </row>
    <row r="128" spans="1:10" s="138" customFormat="1" ht="15.75">
      <c r="A128" s="134"/>
      <c r="B128" s="135"/>
      <c r="C128" s="136"/>
      <c r="D128" s="137"/>
      <c r="F128" s="132"/>
      <c r="H128" s="139"/>
      <c r="I128" s="139"/>
      <c r="J128" s="149"/>
    </row>
    <row r="129" spans="1:10" s="138" customFormat="1" ht="15.75">
      <c r="A129" s="134"/>
      <c r="B129" s="135"/>
      <c r="C129" s="136"/>
      <c r="D129" s="137"/>
      <c r="F129" s="132"/>
      <c r="H129" s="139"/>
      <c r="I129" s="139"/>
      <c r="J129" s="149"/>
    </row>
    <row r="130" spans="1:10" s="138" customFormat="1" ht="15.75">
      <c r="A130" s="134"/>
      <c r="B130" s="135"/>
      <c r="C130" s="136"/>
      <c r="D130" s="137"/>
      <c r="F130" s="132"/>
      <c r="H130" s="139"/>
      <c r="I130" s="139"/>
      <c r="J130" s="149"/>
    </row>
    <row r="131" spans="1:10" s="138" customFormat="1" ht="15.75">
      <c r="A131" s="134"/>
      <c r="B131" s="135"/>
      <c r="C131" s="136"/>
      <c r="D131" s="137"/>
      <c r="F131" s="132"/>
      <c r="H131" s="139"/>
      <c r="I131" s="139"/>
      <c r="J131" s="149"/>
    </row>
    <row r="132" spans="1:10" s="138" customFormat="1" ht="15.75">
      <c r="A132" s="134"/>
      <c r="B132" s="135"/>
      <c r="C132" s="136"/>
      <c r="D132" s="137"/>
      <c r="F132" s="132"/>
      <c r="H132" s="139"/>
      <c r="I132" s="139"/>
      <c r="J132" s="149"/>
    </row>
    <row r="133" spans="1:10" s="138" customFormat="1" ht="15.75">
      <c r="A133" s="134"/>
      <c r="B133" s="135"/>
      <c r="C133" s="136"/>
      <c r="D133" s="137"/>
      <c r="F133" s="132"/>
      <c r="H133" s="139"/>
      <c r="I133" s="139"/>
      <c r="J133" s="149"/>
    </row>
    <row r="134" spans="1:10" s="138" customFormat="1" ht="15.75">
      <c r="A134" s="134"/>
      <c r="B134" s="135"/>
      <c r="C134" s="136"/>
      <c r="D134" s="137"/>
      <c r="F134" s="132"/>
      <c r="H134" s="139"/>
      <c r="I134" s="139"/>
      <c r="J134" s="149"/>
    </row>
    <row r="135" spans="1:10" s="138" customFormat="1" ht="15.75">
      <c r="A135" s="134"/>
      <c r="B135" s="135"/>
      <c r="C135" s="136"/>
      <c r="D135" s="137"/>
      <c r="F135" s="132"/>
      <c r="H135" s="139"/>
      <c r="I135" s="139"/>
      <c r="J135" s="149"/>
    </row>
    <row r="136" spans="1:10" s="138" customFormat="1" ht="15.75">
      <c r="A136" s="134"/>
      <c r="B136" s="135"/>
      <c r="C136" s="136"/>
      <c r="D136" s="137"/>
      <c r="F136" s="132"/>
      <c r="H136" s="139"/>
      <c r="I136" s="139"/>
      <c r="J136" s="149"/>
    </row>
    <row r="137" spans="1:10" s="138" customFormat="1" ht="15.75">
      <c r="A137" s="134"/>
      <c r="B137" s="135"/>
      <c r="C137" s="136"/>
      <c r="D137" s="137"/>
      <c r="F137" s="132"/>
      <c r="H137" s="139"/>
      <c r="I137" s="139"/>
      <c r="J137" s="149"/>
    </row>
    <row r="138" spans="1:10" s="138" customFormat="1" ht="15.75">
      <c r="A138" s="134"/>
      <c r="B138" s="135"/>
      <c r="C138" s="136"/>
      <c r="D138" s="137"/>
      <c r="F138" s="132"/>
      <c r="H138" s="139"/>
      <c r="I138" s="139"/>
      <c r="J138" s="149"/>
    </row>
    <row r="139" spans="1:10" s="138" customFormat="1" ht="15.75">
      <c r="A139" s="134"/>
      <c r="B139" s="135"/>
      <c r="C139" s="136"/>
      <c r="D139" s="137"/>
      <c r="F139" s="132"/>
      <c r="H139" s="139"/>
      <c r="I139" s="139"/>
      <c r="J139" s="149"/>
    </row>
    <row r="140" spans="1:10" s="138" customFormat="1" ht="15.75">
      <c r="A140" s="134"/>
      <c r="B140" s="135"/>
      <c r="C140" s="136"/>
      <c r="D140" s="137"/>
      <c r="F140" s="132"/>
      <c r="H140" s="139"/>
      <c r="I140" s="139"/>
      <c r="J140" s="149"/>
    </row>
    <row r="141" spans="1:10" s="138" customFormat="1" ht="15.75">
      <c r="A141" s="134"/>
      <c r="B141" s="135"/>
      <c r="C141" s="136"/>
      <c r="D141" s="137"/>
      <c r="F141" s="132"/>
      <c r="H141" s="139"/>
      <c r="I141" s="139"/>
      <c r="J141" s="149"/>
    </row>
    <row r="142" spans="1:10" s="138" customFormat="1" ht="15.75">
      <c r="A142" s="134"/>
      <c r="B142" s="135"/>
      <c r="C142" s="136"/>
      <c r="D142" s="137"/>
      <c r="F142" s="132"/>
      <c r="H142" s="139"/>
      <c r="I142" s="139"/>
      <c r="J142" s="149"/>
    </row>
    <row r="143" spans="1:10" s="138" customFormat="1" ht="15.75">
      <c r="A143" s="134"/>
      <c r="B143" s="135"/>
      <c r="C143" s="136"/>
      <c r="D143" s="137"/>
      <c r="F143" s="132"/>
      <c r="H143" s="139"/>
      <c r="I143" s="139"/>
      <c r="J143" s="149"/>
    </row>
    <row r="144" spans="1:10" s="138" customFormat="1" ht="15.75">
      <c r="A144" s="134"/>
      <c r="B144" s="135"/>
      <c r="C144" s="136"/>
      <c r="D144" s="137"/>
      <c r="F144" s="132"/>
      <c r="H144" s="139"/>
      <c r="I144" s="139"/>
      <c r="J144" s="149"/>
    </row>
    <row r="145" spans="1:10" s="138" customFormat="1" ht="15.75">
      <c r="A145" s="134"/>
      <c r="B145" s="135"/>
      <c r="C145" s="136"/>
      <c r="D145" s="137"/>
      <c r="F145" s="132"/>
      <c r="H145" s="139"/>
      <c r="I145" s="139"/>
      <c r="J145" s="149"/>
    </row>
    <row r="146" spans="1:10" s="138" customFormat="1" ht="15.75">
      <c r="A146" s="134"/>
      <c r="B146" s="135"/>
      <c r="C146" s="136"/>
      <c r="D146" s="137"/>
      <c r="F146" s="132"/>
      <c r="H146" s="139"/>
      <c r="I146" s="139"/>
      <c r="J146" s="149"/>
    </row>
    <row r="147" spans="1:10" s="138" customFormat="1" ht="15.75">
      <c r="A147" s="134"/>
      <c r="B147" s="135"/>
      <c r="C147" s="136"/>
      <c r="D147" s="137"/>
      <c r="F147" s="132"/>
      <c r="H147" s="139"/>
      <c r="I147" s="139"/>
      <c r="J147" s="149"/>
    </row>
    <row r="148" spans="1:10" s="138" customFormat="1" ht="15.75">
      <c r="A148" s="134"/>
      <c r="B148" s="135"/>
      <c r="C148" s="136"/>
      <c r="D148" s="137"/>
      <c r="F148" s="132"/>
      <c r="H148" s="139"/>
      <c r="I148" s="139"/>
      <c r="J148" s="149"/>
    </row>
    <row r="149" spans="1:10" s="138" customFormat="1" ht="15.75">
      <c r="A149" s="134"/>
      <c r="B149" s="135"/>
      <c r="C149" s="136"/>
      <c r="D149" s="137"/>
      <c r="F149" s="132"/>
      <c r="H149" s="139"/>
      <c r="I149" s="139"/>
      <c r="J149" s="149"/>
    </row>
    <row r="150" spans="1:10" s="138" customFormat="1" ht="15.75">
      <c r="A150" s="134"/>
      <c r="B150" s="135"/>
      <c r="C150" s="136"/>
      <c r="D150" s="137"/>
      <c r="F150" s="132"/>
      <c r="H150" s="139"/>
      <c r="I150" s="139"/>
      <c r="J150" s="149"/>
    </row>
    <row r="151" spans="1:10" s="138" customFormat="1" ht="15.75">
      <c r="A151" s="134"/>
      <c r="B151" s="135"/>
      <c r="C151" s="136"/>
      <c r="D151" s="137"/>
      <c r="F151" s="132"/>
      <c r="H151" s="139"/>
      <c r="I151" s="139"/>
      <c r="J151" s="149"/>
    </row>
    <row r="152" spans="1:10" s="138" customFormat="1" ht="15.75">
      <c r="A152" s="134"/>
      <c r="B152" s="135"/>
      <c r="C152" s="136"/>
      <c r="D152" s="137"/>
      <c r="F152" s="132"/>
      <c r="H152" s="139"/>
      <c r="I152" s="139"/>
      <c r="J152" s="149"/>
    </row>
    <row r="153" spans="1:10" s="138" customFormat="1" ht="15.75">
      <c r="A153" s="134"/>
      <c r="B153" s="135"/>
      <c r="C153" s="136"/>
      <c r="D153" s="137"/>
      <c r="F153" s="132"/>
      <c r="H153" s="139"/>
      <c r="I153" s="139"/>
      <c r="J153" s="149"/>
    </row>
    <row r="154" spans="1:10" s="138" customFormat="1" ht="15.75">
      <c r="A154" s="134"/>
      <c r="B154" s="135"/>
      <c r="C154" s="136"/>
      <c r="D154" s="137"/>
      <c r="F154" s="132"/>
      <c r="H154" s="139"/>
      <c r="I154" s="139"/>
      <c r="J154" s="149"/>
    </row>
    <row r="155" spans="1:10" s="138" customFormat="1" ht="15.75">
      <c r="A155" s="134"/>
      <c r="B155" s="135"/>
      <c r="C155" s="136"/>
      <c r="D155" s="137"/>
      <c r="F155" s="132"/>
      <c r="H155" s="139"/>
      <c r="I155" s="139"/>
      <c r="J155" s="149"/>
    </row>
    <row r="156" spans="1:10" s="138" customFormat="1" ht="15.75">
      <c r="A156" s="134"/>
      <c r="B156" s="135"/>
      <c r="C156" s="136"/>
      <c r="D156" s="137"/>
      <c r="F156" s="132"/>
      <c r="H156" s="139"/>
      <c r="I156" s="139"/>
      <c r="J156" s="149"/>
    </row>
    <row r="157" spans="1:10" s="138" customFormat="1" ht="15.75">
      <c r="A157" s="134"/>
      <c r="B157" s="135"/>
      <c r="C157" s="136"/>
      <c r="D157" s="137"/>
      <c r="F157" s="132"/>
      <c r="H157" s="139"/>
      <c r="I157" s="139"/>
      <c r="J157" s="149"/>
    </row>
    <row r="158" spans="1:10" s="138" customFormat="1" ht="15.75">
      <c r="A158" s="134"/>
      <c r="B158" s="135"/>
      <c r="C158" s="136"/>
      <c r="D158" s="137"/>
      <c r="F158" s="132"/>
      <c r="H158" s="139"/>
      <c r="I158" s="139"/>
      <c r="J158" s="149"/>
    </row>
    <row r="159" spans="1:10" s="138" customFormat="1" ht="15.75">
      <c r="A159" s="134"/>
      <c r="B159" s="135"/>
      <c r="C159" s="136"/>
      <c r="D159" s="137"/>
      <c r="F159" s="132"/>
      <c r="H159" s="139"/>
      <c r="I159" s="139"/>
      <c r="J159" s="149"/>
    </row>
    <row r="160" spans="1:10" s="138" customFormat="1" ht="15.75">
      <c r="A160" s="134"/>
      <c r="B160" s="135"/>
      <c r="C160" s="136"/>
      <c r="D160" s="137"/>
      <c r="F160" s="132"/>
      <c r="H160" s="139"/>
      <c r="I160" s="139"/>
      <c r="J160" s="149"/>
    </row>
    <row r="161" spans="1:10" s="138" customFormat="1" ht="15.75">
      <c r="A161" s="134"/>
      <c r="B161" s="135"/>
      <c r="C161" s="136"/>
      <c r="D161" s="137"/>
      <c r="F161" s="132"/>
      <c r="H161" s="139"/>
      <c r="I161" s="139"/>
      <c r="J161" s="149"/>
    </row>
    <row r="162" spans="1:10" s="138" customFormat="1" ht="15.75">
      <c r="A162" s="134"/>
      <c r="B162" s="135"/>
      <c r="C162" s="136"/>
      <c r="D162" s="137"/>
      <c r="F162" s="132"/>
      <c r="H162" s="139"/>
      <c r="I162" s="139"/>
      <c r="J162" s="149"/>
    </row>
    <row r="163" spans="1:10" s="138" customFormat="1" ht="15.75">
      <c r="A163" s="134"/>
      <c r="B163" s="135"/>
      <c r="C163" s="136"/>
      <c r="D163" s="137"/>
      <c r="F163" s="132"/>
      <c r="H163" s="139"/>
      <c r="I163" s="139"/>
      <c r="J163" s="149"/>
    </row>
    <row r="164" spans="1:10" s="138" customFormat="1" ht="15.75">
      <c r="A164" s="134"/>
      <c r="B164" s="135"/>
      <c r="C164" s="136"/>
      <c r="D164" s="137"/>
      <c r="F164" s="132"/>
      <c r="H164" s="139"/>
      <c r="I164" s="139"/>
      <c r="J164" s="149"/>
    </row>
    <row r="165" spans="1:10" s="138" customFormat="1" ht="15.75">
      <c r="A165" s="134"/>
      <c r="B165" s="135"/>
      <c r="C165" s="136"/>
      <c r="D165" s="137"/>
      <c r="F165" s="132"/>
      <c r="H165" s="139"/>
      <c r="I165" s="139"/>
      <c r="J165" s="149"/>
    </row>
    <row r="166" spans="1:10" s="138" customFormat="1" ht="15.75">
      <c r="A166" s="134"/>
      <c r="B166" s="135"/>
      <c r="C166" s="136"/>
      <c r="D166" s="137"/>
      <c r="F166" s="132"/>
      <c r="H166" s="139"/>
      <c r="I166" s="139"/>
      <c r="J166" s="149"/>
    </row>
    <row r="167" spans="1:10" s="138" customFormat="1" ht="15.75">
      <c r="A167" s="134"/>
      <c r="B167" s="135"/>
      <c r="C167" s="136"/>
      <c r="D167" s="137"/>
      <c r="F167" s="132"/>
      <c r="H167" s="139"/>
      <c r="I167" s="139"/>
      <c r="J167" s="149"/>
    </row>
    <row r="168" spans="1:10" s="138" customFormat="1" ht="15.75">
      <c r="A168" s="134"/>
      <c r="B168" s="135"/>
      <c r="C168" s="136"/>
      <c r="D168" s="137"/>
      <c r="F168" s="132"/>
      <c r="H168" s="139"/>
      <c r="I168" s="139"/>
      <c r="J168" s="149"/>
    </row>
    <row r="169" spans="1:10" s="138" customFormat="1" ht="15.75">
      <c r="A169" s="134"/>
      <c r="B169" s="135"/>
      <c r="C169" s="136"/>
      <c r="D169" s="137"/>
      <c r="F169" s="132"/>
      <c r="H169" s="139"/>
      <c r="I169" s="139"/>
      <c r="J169" s="149"/>
    </row>
    <row r="170" spans="1:10" s="138" customFormat="1" ht="15.75">
      <c r="A170" s="134"/>
      <c r="B170" s="135"/>
      <c r="C170" s="136"/>
      <c r="D170" s="137"/>
      <c r="F170" s="132"/>
      <c r="H170" s="139"/>
      <c r="I170" s="139"/>
      <c r="J170" s="149"/>
    </row>
    <row r="171" spans="1:10" s="138" customFormat="1" ht="15.75">
      <c r="A171" s="134"/>
      <c r="B171" s="135"/>
      <c r="C171" s="136"/>
      <c r="D171" s="137"/>
      <c r="F171" s="132"/>
      <c r="H171" s="139"/>
      <c r="I171" s="139"/>
      <c r="J171" s="149"/>
    </row>
    <row r="172" spans="1:10" s="138" customFormat="1" ht="15.75">
      <c r="A172" s="134"/>
      <c r="B172" s="135"/>
      <c r="C172" s="136"/>
      <c r="D172" s="137"/>
      <c r="F172" s="132"/>
      <c r="H172" s="139"/>
      <c r="I172" s="139"/>
      <c r="J172" s="149"/>
    </row>
    <row r="173" spans="1:10" s="138" customFormat="1" ht="15.75">
      <c r="A173" s="134"/>
      <c r="B173" s="135"/>
      <c r="C173" s="136"/>
      <c r="D173" s="137"/>
      <c r="F173" s="132"/>
      <c r="H173" s="139"/>
      <c r="I173" s="139"/>
      <c r="J173" s="149"/>
    </row>
    <row r="174" spans="1:10" s="138" customFormat="1" ht="15.75">
      <c r="A174" s="134"/>
      <c r="B174" s="135"/>
      <c r="C174" s="136"/>
      <c r="D174" s="137"/>
      <c r="F174" s="132"/>
      <c r="H174" s="139"/>
      <c r="I174" s="139"/>
      <c r="J174" s="149"/>
    </row>
    <row r="175" spans="1:10" s="138" customFormat="1" ht="15.75">
      <c r="A175" s="134"/>
      <c r="B175" s="135"/>
      <c r="C175" s="136"/>
      <c r="D175" s="137"/>
      <c r="F175" s="132"/>
      <c r="H175" s="139"/>
      <c r="I175" s="139"/>
      <c r="J175" s="149"/>
    </row>
    <row r="176" spans="1:10" s="138" customFormat="1" ht="15.75">
      <c r="A176" s="134"/>
      <c r="B176" s="135"/>
      <c r="C176" s="136"/>
      <c r="D176" s="137"/>
      <c r="F176" s="132"/>
      <c r="H176" s="139"/>
      <c r="I176" s="139"/>
      <c r="J176" s="149"/>
    </row>
    <row r="177" spans="1:10" s="138" customFormat="1" ht="15.75">
      <c r="A177" s="134"/>
      <c r="B177" s="135"/>
      <c r="C177" s="136"/>
      <c r="D177" s="137"/>
      <c r="F177" s="132"/>
      <c r="H177" s="139"/>
      <c r="I177" s="139"/>
      <c r="J177" s="149"/>
    </row>
    <row r="178" ht="18.75">
      <c r="J178" s="150"/>
    </row>
    <row r="179" ht="18.75">
      <c r="J179" s="150"/>
    </row>
    <row r="180" ht="18.75">
      <c r="J180" s="150"/>
    </row>
    <row r="181" ht="18.75">
      <c r="J181" s="150"/>
    </row>
    <row r="182" ht="18.75">
      <c r="J182" s="150"/>
    </row>
    <row r="183" ht="18.75">
      <c r="J183" s="150"/>
    </row>
    <row r="184" ht="18.75">
      <c r="J184" s="150"/>
    </row>
    <row r="185" ht="18.75">
      <c r="J185" s="150"/>
    </row>
    <row r="186" ht="18.75">
      <c r="J186" s="150"/>
    </row>
    <row r="187" ht="18.75">
      <c r="J187" s="150"/>
    </row>
    <row r="188" ht="18.75">
      <c r="J188" s="150"/>
    </row>
    <row r="189" ht="18.75">
      <c r="J189" s="150"/>
    </row>
    <row r="190" ht="18.75">
      <c r="J190" s="150"/>
    </row>
    <row r="191" ht="18.75">
      <c r="J191" s="150"/>
    </row>
    <row r="192" ht="18.75">
      <c r="J192" s="150"/>
    </row>
    <row r="193" ht="18.75">
      <c r="J193" s="150"/>
    </row>
    <row r="194" ht="18.75">
      <c r="J194" s="150"/>
    </row>
    <row r="195" ht="18.75">
      <c r="J195" s="150"/>
    </row>
    <row r="196" ht="18.75">
      <c r="J196" s="150"/>
    </row>
    <row r="197" ht="18.75">
      <c r="J197" s="150"/>
    </row>
    <row r="198" ht="18.75">
      <c r="J198" s="150"/>
    </row>
    <row r="199" ht="18.75">
      <c r="J199" s="150"/>
    </row>
    <row r="200" ht="18.75">
      <c r="J200" s="150"/>
    </row>
    <row r="201" ht="18.75">
      <c r="J201" s="150"/>
    </row>
    <row r="202" ht="18.75">
      <c r="J202" s="150"/>
    </row>
    <row r="203" ht="18.75">
      <c r="J203" s="150"/>
    </row>
    <row r="204" ht="18.75">
      <c r="J204" s="150"/>
    </row>
    <row r="205" ht="18.75">
      <c r="J205" s="150"/>
    </row>
    <row r="206" ht="18.75">
      <c r="J206" s="150"/>
    </row>
    <row r="207" ht="18.75">
      <c r="J207" s="150"/>
    </row>
    <row r="208" ht="18.75">
      <c r="J208" s="150"/>
    </row>
    <row r="209" ht="18.75">
      <c r="J209" s="150"/>
    </row>
    <row r="210" ht="18.75">
      <c r="J210" s="150"/>
    </row>
    <row r="211" ht="18.75">
      <c r="J211" s="150"/>
    </row>
    <row r="212" ht="18.75">
      <c r="J212" s="150"/>
    </row>
    <row r="213" ht="18.75">
      <c r="J213" s="150"/>
    </row>
    <row r="214" ht="18.75">
      <c r="J214" s="150"/>
    </row>
    <row r="215" ht="18.75">
      <c r="J215" s="150"/>
    </row>
    <row r="216" ht="18.75">
      <c r="J216" s="150"/>
    </row>
    <row r="217" ht="18.75">
      <c r="J217" s="150"/>
    </row>
    <row r="218" ht="18.75">
      <c r="J218" s="150"/>
    </row>
    <row r="219" ht="18.75">
      <c r="J219" s="150"/>
    </row>
    <row r="220" ht="18.75">
      <c r="J220" s="150"/>
    </row>
    <row r="221" ht="18.75">
      <c r="J221" s="150"/>
    </row>
    <row r="222" ht="18.75">
      <c r="J222" s="150"/>
    </row>
    <row r="223" ht="18.75">
      <c r="J223" s="150"/>
    </row>
    <row r="224" ht="18.75">
      <c r="J224" s="150"/>
    </row>
    <row r="225" ht="18.75">
      <c r="J225" s="150"/>
    </row>
    <row r="226" ht="18.75">
      <c r="J226" s="150"/>
    </row>
    <row r="227" ht="18.75">
      <c r="J227" s="150"/>
    </row>
    <row r="228" ht="18.75">
      <c r="J228" s="150"/>
    </row>
    <row r="229" ht="18.75">
      <c r="J229" s="150"/>
    </row>
    <row r="230" ht="18.75">
      <c r="J230" s="150"/>
    </row>
    <row r="231" ht="18.75">
      <c r="J231" s="150"/>
    </row>
    <row r="232" ht="18.75">
      <c r="J232" s="150"/>
    </row>
    <row r="233" ht="18.75">
      <c r="J233" s="150"/>
    </row>
    <row r="234" ht="18.75">
      <c r="J234" s="150"/>
    </row>
    <row r="235" ht="18.75">
      <c r="J235" s="150"/>
    </row>
    <row r="236" ht="18.75">
      <c r="J236" s="150"/>
    </row>
    <row r="237" ht="18.75">
      <c r="J237" s="150"/>
    </row>
    <row r="238" ht="18.75">
      <c r="J238" s="150"/>
    </row>
    <row r="239" ht="18.75">
      <c r="J239" s="150"/>
    </row>
    <row r="240" ht="18.75">
      <c r="J240" s="150"/>
    </row>
    <row r="241" ht="18.75">
      <c r="J241" s="150"/>
    </row>
    <row r="242" ht="18.75">
      <c r="J242" s="150"/>
    </row>
    <row r="243" ht="18.75">
      <c r="J243" s="150"/>
    </row>
    <row r="244" ht="18.75">
      <c r="J244" s="150"/>
    </row>
    <row r="245" ht="18.75">
      <c r="J245" s="150"/>
    </row>
    <row r="246" ht="18.75">
      <c r="J246" s="150"/>
    </row>
    <row r="247" ht="18.75">
      <c r="J247" s="150"/>
    </row>
    <row r="248" ht="18.75">
      <c r="J248" s="150"/>
    </row>
    <row r="249" ht="18.75">
      <c r="J249" s="150"/>
    </row>
    <row r="250" ht="18.75">
      <c r="J250" s="150"/>
    </row>
    <row r="251" ht="18.75">
      <c r="J251" s="150"/>
    </row>
    <row r="252" ht="18.75">
      <c r="J252" s="150"/>
    </row>
    <row r="253" ht="18.75">
      <c r="J253" s="150"/>
    </row>
    <row r="254" ht="18.75">
      <c r="J254" s="150"/>
    </row>
    <row r="255" ht="18.75">
      <c r="J255" s="150"/>
    </row>
    <row r="256" ht="18.75">
      <c r="J256" s="150"/>
    </row>
    <row r="257" ht="18.75">
      <c r="J257" s="150"/>
    </row>
    <row r="258" ht="18.75">
      <c r="J258" s="150"/>
    </row>
    <row r="259" ht="18.75">
      <c r="J259" s="150"/>
    </row>
    <row r="260" ht="18.75">
      <c r="J260" s="150"/>
    </row>
    <row r="261" ht="18.75">
      <c r="J261" s="150"/>
    </row>
    <row r="262" ht="18.75">
      <c r="J262" s="150"/>
    </row>
    <row r="263" ht="18.75">
      <c r="J263" s="150"/>
    </row>
    <row r="264" ht="18.75">
      <c r="J264" s="150"/>
    </row>
    <row r="265" ht="18.75">
      <c r="J265" s="150"/>
    </row>
    <row r="266" ht="18.75">
      <c r="J266" s="150"/>
    </row>
    <row r="267" ht="18.75">
      <c r="J267" s="150"/>
    </row>
    <row r="268" ht="18.75">
      <c r="J268" s="150"/>
    </row>
    <row r="269" ht="18.75">
      <c r="J269" s="150"/>
    </row>
    <row r="270" ht="18.75">
      <c r="J270" s="150"/>
    </row>
    <row r="271" ht="18.75">
      <c r="J271" s="150"/>
    </row>
    <row r="272" ht="18.75">
      <c r="J272" s="150"/>
    </row>
    <row r="273" ht="18.75">
      <c r="J273" s="150"/>
    </row>
    <row r="274" ht="18.75">
      <c r="J274" s="150"/>
    </row>
    <row r="275" ht="18.75">
      <c r="J275" s="150"/>
    </row>
    <row r="276" ht="18.75">
      <c r="J276" s="150"/>
    </row>
    <row r="277" ht="18.75">
      <c r="J277" s="150"/>
    </row>
    <row r="278" ht="18.75">
      <c r="J278" s="150"/>
    </row>
    <row r="279" ht="18.75">
      <c r="J279" s="150"/>
    </row>
    <row r="280" ht="18.75">
      <c r="J280" s="150"/>
    </row>
    <row r="281" ht="18.75">
      <c r="J281" s="150"/>
    </row>
    <row r="282" ht="18.75">
      <c r="J282" s="150"/>
    </row>
    <row r="283" ht="18.75">
      <c r="J283" s="150"/>
    </row>
    <row r="284" ht="18.75">
      <c r="J284" s="150"/>
    </row>
    <row r="285" ht="18.75">
      <c r="J285" s="150"/>
    </row>
    <row r="286" ht="18.75">
      <c r="J286" s="150"/>
    </row>
    <row r="287" ht="18.75">
      <c r="J287" s="150"/>
    </row>
    <row r="288" ht="18.75">
      <c r="J288" s="150"/>
    </row>
    <row r="289" ht="18.75">
      <c r="J289" s="150"/>
    </row>
    <row r="290" ht="18.75">
      <c r="J290" s="150"/>
    </row>
    <row r="291" ht="18.75">
      <c r="J291" s="150"/>
    </row>
    <row r="292" ht="18.75">
      <c r="J292" s="150"/>
    </row>
    <row r="293" ht="18.75">
      <c r="J293" s="150"/>
    </row>
    <row r="294" ht="18.75">
      <c r="J294" s="150"/>
    </row>
    <row r="295" ht="18.75">
      <c r="J295" s="150"/>
    </row>
    <row r="296" ht="18.75">
      <c r="J296" s="150"/>
    </row>
    <row r="297" ht="18.75">
      <c r="J297" s="150"/>
    </row>
    <row r="298" ht="18.75">
      <c r="J298" s="150"/>
    </row>
    <row r="299" ht="18.75">
      <c r="J299" s="150"/>
    </row>
    <row r="300" ht="18.75">
      <c r="J300" s="150"/>
    </row>
    <row r="301" ht="18.75">
      <c r="J301" s="150"/>
    </row>
    <row r="302" ht="18.75">
      <c r="J302" s="150"/>
    </row>
    <row r="303" ht="18.75">
      <c r="J303" s="150"/>
    </row>
    <row r="304" ht="18.75">
      <c r="J304" s="150"/>
    </row>
    <row r="305" ht="18.75">
      <c r="J305" s="150"/>
    </row>
    <row r="306" ht="18.75">
      <c r="J306" s="150"/>
    </row>
    <row r="307" ht="18.75">
      <c r="J307" s="150"/>
    </row>
    <row r="308" ht="18.75">
      <c r="J308" s="150"/>
    </row>
    <row r="309" ht="18.75">
      <c r="J309" s="150"/>
    </row>
    <row r="310" ht="18.75">
      <c r="J310" s="150"/>
    </row>
    <row r="311" ht="18.75">
      <c r="J311" s="150"/>
    </row>
    <row r="312" ht="18.75">
      <c r="J312" s="150"/>
    </row>
    <row r="313" ht="18.75">
      <c r="J313" s="150"/>
    </row>
    <row r="314" ht="18.75">
      <c r="J314" s="150"/>
    </row>
    <row r="315" ht="18.75">
      <c r="J315" s="150"/>
    </row>
    <row r="316" ht="18.75">
      <c r="J316" s="150"/>
    </row>
    <row r="317" ht="18.75">
      <c r="J317" s="150"/>
    </row>
    <row r="318" ht="18.75">
      <c r="J318" s="150"/>
    </row>
    <row r="319" ht="18.75">
      <c r="J319" s="150"/>
    </row>
    <row r="320" ht="18.75">
      <c r="J320" s="150"/>
    </row>
    <row r="321" ht="18.75">
      <c r="J321" s="150"/>
    </row>
    <row r="322" ht="18.75">
      <c r="J322" s="150"/>
    </row>
    <row r="323" ht="18.75">
      <c r="J323" s="150"/>
    </row>
    <row r="324" ht="18.75">
      <c r="J324" s="150"/>
    </row>
    <row r="325" ht="18.75">
      <c r="J325" s="150"/>
    </row>
    <row r="326" ht="18.75">
      <c r="J326" s="150"/>
    </row>
    <row r="327" ht="18.75">
      <c r="J327" s="150"/>
    </row>
    <row r="328" ht="18.75">
      <c r="J328" s="150"/>
    </row>
    <row r="329" ht="18.75">
      <c r="J329" s="150"/>
    </row>
    <row r="330" ht="18.75">
      <c r="J330" s="150"/>
    </row>
    <row r="331" ht="18.75">
      <c r="J331" s="150"/>
    </row>
    <row r="332" ht="18.75">
      <c r="J332" s="150"/>
    </row>
    <row r="333" ht="18.75">
      <c r="J333" s="150"/>
    </row>
    <row r="334" ht="18.75">
      <c r="J334" s="150"/>
    </row>
    <row r="335" ht="18.75">
      <c r="J335" s="150"/>
    </row>
    <row r="336" ht="18.75">
      <c r="J336" s="150"/>
    </row>
    <row r="337" ht="18.75">
      <c r="J337" s="150"/>
    </row>
    <row r="338" ht="18.75">
      <c r="J338" s="150"/>
    </row>
    <row r="339" ht="18.75">
      <c r="J339" s="150"/>
    </row>
    <row r="340" ht="18.75">
      <c r="J340" s="150"/>
    </row>
    <row r="341" ht="18.75">
      <c r="J341" s="150"/>
    </row>
    <row r="342" ht="18.75">
      <c r="J342" s="150"/>
    </row>
    <row r="343" ht="18.75">
      <c r="J343" s="150"/>
    </row>
    <row r="344" ht="18.75">
      <c r="J344" s="150"/>
    </row>
    <row r="345" ht="18.75">
      <c r="J345" s="150"/>
    </row>
    <row r="346" ht="18.75">
      <c r="J346" s="150"/>
    </row>
    <row r="347" ht="18.75">
      <c r="J347" s="150"/>
    </row>
    <row r="348" ht="18.75">
      <c r="J348" s="150"/>
    </row>
    <row r="349" ht="18.75">
      <c r="J349" s="150"/>
    </row>
    <row r="350" ht="18.75">
      <c r="J350" s="150"/>
    </row>
    <row r="351" ht="18.75">
      <c r="J351" s="150"/>
    </row>
    <row r="352" ht="18.75">
      <c r="J352" s="150"/>
    </row>
    <row r="353" ht="18.75">
      <c r="J353" s="150"/>
    </row>
    <row r="354" ht="18.75">
      <c r="J354" s="150"/>
    </row>
    <row r="355" ht="18.75">
      <c r="J355" s="150"/>
    </row>
    <row r="356" ht="18.75">
      <c r="J356" s="150"/>
    </row>
    <row r="357" ht="18.75">
      <c r="J357" s="150"/>
    </row>
    <row r="358" ht="18.75">
      <c r="J358" s="150"/>
    </row>
    <row r="359" ht="18.75">
      <c r="J359" s="150"/>
    </row>
    <row r="360" ht="18.75">
      <c r="J360" s="150"/>
    </row>
    <row r="361" ht="18.75">
      <c r="J361" s="150"/>
    </row>
    <row r="362" ht="18.75">
      <c r="J362" s="150"/>
    </row>
    <row r="363" ht="18.75">
      <c r="J363" s="150"/>
    </row>
    <row r="364" ht="18.75">
      <c r="J364" s="150"/>
    </row>
    <row r="365" ht="18.75">
      <c r="J365" s="150"/>
    </row>
    <row r="366" ht="18.75">
      <c r="J366" s="150"/>
    </row>
    <row r="367" ht="18.75">
      <c r="J367" s="150"/>
    </row>
    <row r="368" ht="18.75">
      <c r="J368" s="150"/>
    </row>
    <row r="369" ht="18.75">
      <c r="J369" s="150"/>
    </row>
    <row r="370" ht="18.75">
      <c r="J370" s="150"/>
    </row>
    <row r="371" ht="18.75">
      <c r="J371" s="150"/>
    </row>
    <row r="372" ht="18.75">
      <c r="J372" s="150"/>
    </row>
    <row r="373" ht="18.75">
      <c r="J373" s="150"/>
    </row>
    <row r="374" ht="18.75">
      <c r="J374" s="150"/>
    </row>
    <row r="375" ht="18.75">
      <c r="J375" s="150"/>
    </row>
    <row r="376" ht="18.75">
      <c r="J376" s="150"/>
    </row>
    <row r="377" ht="18.75">
      <c r="J377" s="150"/>
    </row>
    <row r="378" ht="18.75">
      <c r="J378" s="150"/>
    </row>
    <row r="379" ht="18.75">
      <c r="J379" s="150"/>
    </row>
    <row r="380" ht="18.75">
      <c r="J380" s="150"/>
    </row>
    <row r="381" ht="18.75">
      <c r="J381" s="150"/>
    </row>
    <row r="382" ht="18.75">
      <c r="J382" s="150"/>
    </row>
    <row r="383" ht="18.75">
      <c r="J383" s="150"/>
    </row>
    <row r="384" ht="18.75">
      <c r="J384" s="150"/>
    </row>
    <row r="385" ht="18.75">
      <c r="J385" s="150"/>
    </row>
    <row r="386" ht="18.75">
      <c r="J386" s="150"/>
    </row>
    <row r="387" ht="18.75">
      <c r="J387" s="150"/>
    </row>
    <row r="388" ht="18.75">
      <c r="J388" s="150"/>
    </row>
    <row r="389" ht="18.75">
      <c r="J389" s="150"/>
    </row>
    <row r="390" ht="18.75">
      <c r="J390" s="150"/>
    </row>
    <row r="391" ht="18.75">
      <c r="J391" s="150"/>
    </row>
    <row r="392" ht="18.75">
      <c r="J392" s="150"/>
    </row>
    <row r="393" ht="18.75">
      <c r="J393" s="150"/>
    </row>
    <row r="394" ht="18.75">
      <c r="J394" s="150"/>
    </row>
    <row r="395" ht="18.75">
      <c r="J395" s="150"/>
    </row>
    <row r="396" ht="18.75">
      <c r="J396" s="150"/>
    </row>
    <row r="397" ht="18.75">
      <c r="J397" s="150"/>
    </row>
    <row r="398" ht="18.75">
      <c r="J398" s="150"/>
    </row>
    <row r="399" ht="18.75">
      <c r="J399" s="150"/>
    </row>
    <row r="400" ht="18.75">
      <c r="J400" s="150"/>
    </row>
    <row r="401" ht="18.75">
      <c r="J401" s="150"/>
    </row>
    <row r="402" ht="18.75">
      <c r="J402" s="150"/>
    </row>
    <row r="403" ht="18.75">
      <c r="J403" s="150"/>
    </row>
    <row r="404" ht="18.75">
      <c r="J404" s="150"/>
    </row>
    <row r="405" ht="18.75">
      <c r="J405" s="150"/>
    </row>
    <row r="406" ht="18.75">
      <c r="J406" s="150"/>
    </row>
    <row r="407" ht="18.75">
      <c r="J407" s="150"/>
    </row>
    <row r="408" ht="18.75">
      <c r="J408" s="150"/>
    </row>
    <row r="409" ht="18.75">
      <c r="J409" s="150"/>
    </row>
    <row r="410" ht="18.75">
      <c r="J410" s="150"/>
    </row>
    <row r="411" ht="18.75">
      <c r="J411" s="150"/>
    </row>
    <row r="412" ht="18.75">
      <c r="J412" s="150"/>
    </row>
    <row r="413" ht="18.75">
      <c r="J413" s="150"/>
    </row>
    <row r="414" ht="18.75">
      <c r="J414" s="150"/>
    </row>
    <row r="415" ht="18.75">
      <c r="J415" s="150"/>
    </row>
    <row r="416" ht="18.75">
      <c r="J416" s="150"/>
    </row>
    <row r="417" ht="18.75">
      <c r="J417" s="150"/>
    </row>
    <row r="418" ht="18.75">
      <c r="J418" s="150"/>
    </row>
    <row r="419" ht="18.75">
      <c r="J419" s="150"/>
    </row>
    <row r="420" ht="18.75">
      <c r="J420" s="150"/>
    </row>
    <row r="421" ht="18.75">
      <c r="J421" s="150"/>
    </row>
    <row r="422" ht="18.75">
      <c r="J422" s="150"/>
    </row>
    <row r="423" ht="18.75">
      <c r="J423" s="150"/>
    </row>
    <row r="424" ht="18.75">
      <c r="J424" s="150"/>
    </row>
    <row r="425" ht="18.75">
      <c r="J425" s="150"/>
    </row>
    <row r="426" ht="18.75">
      <c r="J426" s="150"/>
    </row>
    <row r="427" ht="18.75">
      <c r="J427" s="150"/>
    </row>
    <row r="428" ht="18.75">
      <c r="J428" s="150"/>
    </row>
    <row r="429" ht="18.75">
      <c r="J429" s="150"/>
    </row>
    <row r="430" ht="18.75">
      <c r="J430" s="150"/>
    </row>
    <row r="431" ht="18.75">
      <c r="J431" s="150"/>
    </row>
    <row r="432" ht="18.75">
      <c r="J432" s="150"/>
    </row>
    <row r="433" ht="18.75">
      <c r="J433" s="150"/>
    </row>
    <row r="434" ht="18.75">
      <c r="J434" s="150"/>
    </row>
    <row r="435" ht="18.75">
      <c r="J435" s="150"/>
    </row>
    <row r="436" ht="18.75">
      <c r="J436" s="150"/>
    </row>
    <row r="437" ht="18.75">
      <c r="J437" s="150"/>
    </row>
    <row r="438" ht="18.75">
      <c r="J438" s="150"/>
    </row>
    <row r="439" ht="18.75">
      <c r="J439" s="150"/>
    </row>
    <row r="440" ht="18.75">
      <c r="J440" s="150"/>
    </row>
    <row r="441" ht="18.75">
      <c r="J441" s="150"/>
    </row>
    <row r="442" ht="18.75">
      <c r="J442" s="150"/>
    </row>
    <row r="443" ht="18.75">
      <c r="J443" s="150"/>
    </row>
    <row r="444" ht="18.75">
      <c r="J444" s="150"/>
    </row>
    <row r="445" ht="18.75">
      <c r="J445" s="150"/>
    </row>
    <row r="446" ht="18.75">
      <c r="J446" s="150"/>
    </row>
    <row r="447" ht="18.75">
      <c r="J447" s="150"/>
    </row>
    <row r="448" ht="18.75">
      <c r="J448" s="150"/>
    </row>
    <row r="449" ht="18.75">
      <c r="J449" s="150"/>
    </row>
    <row r="450" ht="18.75">
      <c r="J450" s="150"/>
    </row>
    <row r="451" ht="18.75">
      <c r="J451" s="150"/>
    </row>
    <row r="452" ht="18.75">
      <c r="J452" s="150"/>
    </row>
    <row r="453" ht="18.75">
      <c r="J453" s="150"/>
    </row>
    <row r="454" ht="18.75">
      <c r="J454" s="150"/>
    </row>
    <row r="455" ht="18.75">
      <c r="J455" s="150"/>
    </row>
    <row r="456" ht="18.75">
      <c r="J456" s="150"/>
    </row>
    <row r="457" ht="18.75">
      <c r="J457" s="150"/>
    </row>
    <row r="458" ht="18.75">
      <c r="J458" s="150"/>
    </row>
    <row r="459" ht="18.75">
      <c r="J459" s="150"/>
    </row>
    <row r="460" ht="18.75">
      <c r="J460" s="150"/>
    </row>
    <row r="461" ht="18.75">
      <c r="J461" s="150"/>
    </row>
    <row r="462" ht="18.75">
      <c r="J462" s="150"/>
    </row>
    <row r="463" ht="18.75">
      <c r="J463" s="150"/>
    </row>
    <row r="464" ht="18.75">
      <c r="J464" s="150"/>
    </row>
    <row r="465" ht="18.75">
      <c r="J465" s="150"/>
    </row>
    <row r="466" ht="18.75">
      <c r="J466" s="150"/>
    </row>
    <row r="467" ht="18.75">
      <c r="J467" s="150"/>
    </row>
    <row r="468" ht="18.75">
      <c r="J468" s="150"/>
    </row>
    <row r="469" ht="18.75">
      <c r="J469" s="150"/>
    </row>
    <row r="470" ht="18.75">
      <c r="J470" s="150"/>
    </row>
    <row r="471" ht="18.75">
      <c r="J471" s="150"/>
    </row>
    <row r="472" ht="18.75">
      <c r="J472" s="150"/>
    </row>
    <row r="473" ht="18.75">
      <c r="J473" s="150"/>
    </row>
    <row r="474" ht="18.75">
      <c r="J474" s="150"/>
    </row>
    <row r="475" ht="18.75">
      <c r="J475" s="150"/>
    </row>
    <row r="476" ht="18.75">
      <c r="J476" s="150"/>
    </row>
    <row r="477" ht="18.75">
      <c r="J477" s="150"/>
    </row>
    <row r="478" ht="18.75">
      <c r="J478" s="150"/>
    </row>
    <row r="479" ht="18.75">
      <c r="J479" s="150"/>
    </row>
    <row r="480" ht="18.75">
      <c r="J480" s="150"/>
    </row>
    <row r="481" ht="18.75">
      <c r="J481" s="150"/>
    </row>
    <row r="482" ht="18.75">
      <c r="J482" s="150"/>
    </row>
    <row r="483" ht="18.75">
      <c r="J483" s="150"/>
    </row>
    <row r="484" ht="18.75">
      <c r="J484" s="150"/>
    </row>
  </sheetData>
  <sheetProtection/>
  <mergeCells count="1">
    <mergeCell ref="A1:J1"/>
  </mergeCells>
  <printOptions/>
  <pageMargins left="0.6" right="0.6" top="0.7" bottom="0.7" header="0.3" footer="0.3"/>
  <pageSetup firstPageNumber="3" useFirstPageNumber="1" fitToHeight="0" horizontalDpi="600" verticalDpi="600" orientation="portrait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X41"/>
  <sheetViews>
    <sheetView zoomScalePageLayoutView="0" workbookViewId="0" topLeftCell="C1">
      <selection activeCell="D12" sqref="D11:D12"/>
    </sheetView>
  </sheetViews>
  <sheetFormatPr defaultColWidth="9.140625" defaultRowHeight="15"/>
  <cols>
    <col min="1" max="1" width="3.8515625" style="108" hidden="1" customWidth="1"/>
    <col min="2" max="2" width="76.7109375" style="107" hidden="1" customWidth="1"/>
    <col min="3" max="3" width="5.00390625" style="108" bestFit="1" customWidth="1"/>
    <col min="4" max="4" width="66.57421875" style="107" customWidth="1"/>
    <col min="5" max="5" width="7.57421875" style="107" customWidth="1"/>
    <col min="6" max="6" width="12.7109375" style="196" bestFit="1" customWidth="1"/>
    <col min="7" max="7" width="22.57421875" style="121" customWidth="1"/>
    <col min="8" max="9" width="11.8515625" style="121" bestFit="1" customWidth="1"/>
    <col min="10" max="50" width="9.140625" style="121" customWidth="1"/>
    <col min="51" max="16384" width="9.140625" style="107" customWidth="1"/>
  </cols>
  <sheetData>
    <row r="1" spans="1:6" ht="18.75">
      <c r="A1" s="229" t="s">
        <v>320</v>
      </c>
      <c r="B1" s="229"/>
      <c r="C1" s="229"/>
      <c r="D1" s="229"/>
      <c r="E1" s="229"/>
      <c r="F1" s="229"/>
    </row>
    <row r="2" spans="1:50" s="22" customFormat="1" ht="15.75">
      <c r="A2" s="230"/>
      <c r="B2" s="228"/>
      <c r="C2" s="227" t="s">
        <v>104</v>
      </c>
      <c r="D2" s="228" t="s">
        <v>316</v>
      </c>
      <c r="E2" s="228" t="s">
        <v>88</v>
      </c>
      <c r="F2" s="227" t="str">
        <f>datonongthon!J2</f>
        <v>Đơn giá
(đ/m2)</v>
      </c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</row>
    <row r="3" spans="1:50" s="122" customFormat="1" ht="15.75">
      <c r="A3" s="230"/>
      <c r="B3" s="228"/>
      <c r="C3" s="227"/>
      <c r="D3" s="228"/>
      <c r="E3" s="228"/>
      <c r="F3" s="227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</row>
    <row r="4" spans="1:6" ht="18.75">
      <c r="A4" s="198"/>
      <c r="B4" s="199" t="s">
        <v>108</v>
      </c>
      <c r="C4" s="197" t="s">
        <v>140</v>
      </c>
      <c r="D4" s="200" t="s">
        <v>255</v>
      </c>
      <c r="E4" s="200"/>
      <c r="F4" s="200"/>
    </row>
    <row r="5" spans="1:6" ht="19.5">
      <c r="A5" s="197">
        <v>1</v>
      </c>
      <c r="B5" s="200" t="s">
        <v>73</v>
      </c>
      <c r="C5" s="197">
        <v>1</v>
      </c>
      <c r="D5" s="200" t="s">
        <v>73</v>
      </c>
      <c r="E5" s="201"/>
      <c r="F5" s="202"/>
    </row>
    <row r="6" spans="1:6" ht="37.5">
      <c r="A6" s="203"/>
      <c r="B6" s="204" t="s">
        <v>208</v>
      </c>
      <c r="C6" s="203" t="s">
        <v>117</v>
      </c>
      <c r="D6" s="205" t="s">
        <v>208</v>
      </c>
      <c r="E6" s="206" t="s">
        <v>2</v>
      </c>
      <c r="F6" s="207">
        <f>ROUND(F7*0.6,-4)</f>
        <v>550000</v>
      </c>
    </row>
    <row r="7" spans="1:6" ht="37.5">
      <c r="A7" s="203"/>
      <c r="B7" s="204" t="s">
        <v>243</v>
      </c>
      <c r="C7" s="203" t="s">
        <v>118</v>
      </c>
      <c r="D7" s="205" t="s">
        <v>243</v>
      </c>
      <c r="E7" s="206" t="s">
        <v>1</v>
      </c>
      <c r="F7" s="207">
        <v>910000</v>
      </c>
    </row>
    <row r="8" spans="1:6" ht="37.5">
      <c r="A8" s="203"/>
      <c r="B8" s="204" t="s">
        <v>244</v>
      </c>
      <c r="C8" s="203" t="s">
        <v>152</v>
      </c>
      <c r="D8" s="205" t="s">
        <v>244</v>
      </c>
      <c r="E8" s="206" t="s">
        <v>90</v>
      </c>
      <c r="F8" s="207">
        <v>1130000</v>
      </c>
    </row>
    <row r="9" spans="1:6" ht="18.75">
      <c r="A9" s="197">
        <v>2</v>
      </c>
      <c r="B9" s="208" t="s">
        <v>27</v>
      </c>
      <c r="C9" s="197">
        <v>2</v>
      </c>
      <c r="D9" s="202" t="s">
        <v>27</v>
      </c>
      <c r="E9" s="206"/>
      <c r="F9" s="207"/>
    </row>
    <row r="10" spans="1:50" s="12" customFormat="1" ht="37.5">
      <c r="A10" s="203"/>
      <c r="B10" s="209" t="s">
        <v>249</v>
      </c>
      <c r="C10" s="203" t="s">
        <v>119</v>
      </c>
      <c r="D10" s="210" t="s">
        <v>249</v>
      </c>
      <c r="E10" s="206" t="s">
        <v>90</v>
      </c>
      <c r="F10" s="207">
        <v>2500000</v>
      </c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</row>
    <row r="11" spans="1:50" s="106" customFormat="1" ht="56.25">
      <c r="A11" s="173"/>
      <c r="B11" s="209" t="s">
        <v>101</v>
      </c>
      <c r="C11" s="173" t="s">
        <v>120</v>
      </c>
      <c r="D11" s="211" t="s">
        <v>257</v>
      </c>
      <c r="E11" s="206" t="s">
        <v>1</v>
      </c>
      <c r="F11" s="212">
        <v>2000000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</row>
    <row r="12" spans="1:50" s="106" customFormat="1" ht="37.5">
      <c r="A12" s="173"/>
      <c r="B12" s="204" t="s">
        <v>209</v>
      </c>
      <c r="C12" s="173" t="s">
        <v>121</v>
      </c>
      <c r="D12" s="213" t="s">
        <v>258</v>
      </c>
      <c r="E12" s="203">
        <v>4</v>
      </c>
      <c r="F12" s="212">
        <f>ROUND(F11*0.7,-4)</f>
        <v>1400000</v>
      </c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</row>
    <row r="13" spans="1:6" ht="37.5">
      <c r="A13" s="203"/>
      <c r="B13" s="204" t="s">
        <v>238</v>
      </c>
      <c r="C13" s="203" t="s">
        <v>122</v>
      </c>
      <c r="D13" s="205" t="s">
        <v>238</v>
      </c>
      <c r="E13" s="203">
        <v>6</v>
      </c>
      <c r="F13" s="207">
        <v>360000</v>
      </c>
    </row>
    <row r="14" spans="1:6" ht="37.5">
      <c r="A14" s="203"/>
      <c r="B14" s="204" t="s">
        <v>253</v>
      </c>
      <c r="C14" s="203" t="s">
        <v>123</v>
      </c>
      <c r="D14" s="205" t="s">
        <v>253</v>
      </c>
      <c r="E14" s="206" t="s">
        <v>90</v>
      </c>
      <c r="F14" s="207">
        <f>F10</f>
        <v>2500000</v>
      </c>
    </row>
    <row r="15" spans="1:6" ht="37.5">
      <c r="A15" s="203"/>
      <c r="B15" s="209" t="s">
        <v>18</v>
      </c>
      <c r="C15" s="203" t="s">
        <v>124</v>
      </c>
      <c r="D15" s="210" t="s">
        <v>18</v>
      </c>
      <c r="E15" s="203">
        <v>3</v>
      </c>
      <c r="F15" s="207">
        <v>1800000</v>
      </c>
    </row>
    <row r="16" spans="1:6" ht="37.5">
      <c r="A16" s="203"/>
      <c r="B16" s="209" t="s">
        <v>19</v>
      </c>
      <c r="C16" s="203" t="s">
        <v>125</v>
      </c>
      <c r="D16" s="210" t="s">
        <v>19</v>
      </c>
      <c r="E16" s="203">
        <v>5</v>
      </c>
      <c r="F16" s="207">
        <v>1315000</v>
      </c>
    </row>
    <row r="17" spans="1:6" ht="18.75">
      <c r="A17" s="197">
        <v>3</v>
      </c>
      <c r="B17" s="208" t="s">
        <v>26</v>
      </c>
      <c r="C17" s="203">
        <v>3</v>
      </c>
      <c r="D17" s="202" t="s">
        <v>26</v>
      </c>
      <c r="E17" s="206"/>
      <c r="F17" s="207"/>
    </row>
    <row r="18" spans="1:6" ht="37.5">
      <c r="A18" s="203"/>
      <c r="B18" s="204" t="s">
        <v>240</v>
      </c>
      <c r="C18" s="203" t="s">
        <v>126</v>
      </c>
      <c r="D18" s="205" t="s">
        <v>240</v>
      </c>
      <c r="E18" s="203">
        <v>2</v>
      </c>
      <c r="F18" s="207">
        <f>450000</f>
        <v>450000</v>
      </c>
    </row>
    <row r="19" spans="1:6" ht="37.5">
      <c r="A19" s="203"/>
      <c r="B19" s="204" t="s">
        <v>241</v>
      </c>
      <c r="C19" s="203" t="s">
        <v>127</v>
      </c>
      <c r="D19" s="205" t="s">
        <v>241</v>
      </c>
      <c r="E19" s="203">
        <v>3</v>
      </c>
      <c r="F19" s="207">
        <v>360000</v>
      </c>
    </row>
    <row r="20" spans="1:6" ht="18.75">
      <c r="A20" s="203"/>
      <c r="B20" s="209" t="s">
        <v>239</v>
      </c>
      <c r="C20" s="203" t="s">
        <v>128</v>
      </c>
      <c r="D20" s="210" t="s">
        <v>239</v>
      </c>
      <c r="E20" s="203">
        <v>2</v>
      </c>
      <c r="F20" s="207">
        <v>450000</v>
      </c>
    </row>
    <row r="21" spans="1:50" s="109" customFormat="1" ht="18.75">
      <c r="A21" s="173"/>
      <c r="B21" s="204" t="s">
        <v>211</v>
      </c>
      <c r="C21" s="173" t="s">
        <v>210</v>
      </c>
      <c r="D21" s="204" t="s">
        <v>211</v>
      </c>
      <c r="E21" s="171" t="s">
        <v>90</v>
      </c>
      <c r="F21" s="212">
        <v>800000</v>
      </c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</row>
    <row r="22" spans="1:18" ht="18.75">
      <c r="A22" s="197">
        <v>4</v>
      </c>
      <c r="B22" s="208" t="s">
        <v>25</v>
      </c>
      <c r="C22" s="203">
        <v>4</v>
      </c>
      <c r="D22" s="202" t="s">
        <v>25</v>
      </c>
      <c r="E22" s="206"/>
      <c r="F22" s="207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</row>
    <row r="23" spans="1:18" ht="37.5">
      <c r="A23" s="203">
        <v>1</v>
      </c>
      <c r="B23" s="209" t="s">
        <v>22</v>
      </c>
      <c r="C23" s="203" t="s">
        <v>131</v>
      </c>
      <c r="D23" s="210" t="s">
        <v>267</v>
      </c>
      <c r="E23" s="206" t="s">
        <v>90</v>
      </c>
      <c r="F23" s="212">
        <v>1350000</v>
      </c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</row>
    <row r="24" spans="1:6" ht="37.5">
      <c r="A24" s="203">
        <v>2</v>
      </c>
      <c r="B24" s="204" t="s">
        <v>212</v>
      </c>
      <c r="C24" s="203" t="s">
        <v>132</v>
      </c>
      <c r="D24" s="205" t="s">
        <v>212</v>
      </c>
      <c r="E24" s="203">
        <v>2</v>
      </c>
      <c r="F24" s="207">
        <v>900000</v>
      </c>
    </row>
    <row r="25" spans="1:6" ht="37.5">
      <c r="A25" s="203">
        <v>3</v>
      </c>
      <c r="B25" s="204" t="s">
        <v>248</v>
      </c>
      <c r="C25" s="203" t="s">
        <v>213</v>
      </c>
      <c r="D25" s="205" t="s">
        <v>248</v>
      </c>
      <c r="E25" s="203">
        <v>3</v>
      </c>
      <c r="F25" s="207">
        <v>750000</v>
      </c>
    </row>
    <row r="26" spans="1:6" ht="18.75">
      <c r="A26" s="197">
        <v>5</v>
      </c>
      <c r="B26" s="208" t="s">
        <v>24</v>
      </c>
      <c r="C26" s="197">
        <v>5</v>
      </c>
      <c r="D26" s="202" t="s">
        <v>24</v>
      </c>
      <c r="E26" s="206"/>
      <c r="F26" s="207"/>
    </row>
    <row r="27" spans="1:6" ht="18.75">
      <c r="A27" s="203">
        <v>1</v>
      </c>
      <c r="B27" s="204" t="s">
        <v>71</v>
      </c>
      <c r="C27" s="203" t="s">
        <v>129</v>
      </c>
      <c r="D27" s="205" t="s">
        <v>71</v>
      </c>
      <c r="E27" s="206" t="s">
        <v>90</v>
      </c>
      <c r="F27" s="214">
        <v>500000</v>
      </c>
    </row>
    <row r="28" spans="1:6" ht="18.75">
      <c r="A28" s="203">
        <v>2</v>
      </c>
      <c r="B28" s="209" t="s">
        <v>102</v>
      </c>
      <c r="C28" s="203" t="s">
        <v>130</v>
      </c>
      <c r="D28" s="210" t="s">
        <v>102</v>
      </c>
      <c r="E28" s="206" t="s">
        <v>1</v>
      </c>
      <c r="F28" s="214">
        <v>390000</v>
      </c>
    </row>
    <row r="29" spans="1:6" ht="56.25">
      <c r="A29" s="197">
        <v>6</v>
      </c>
      <c r="B29" s="208" t="s">
        <v>252</v>
      </c>
      <c r="C29" s="203">
        <v>6</v>
      </c>
      <c r="D29" s="202" t="s">
        <v>252</v>
      </c>
      <c r="E29" s="206" t="s">
        <v>90</v>
      </c>
      <c r="F29" s="215">
        <f>F10</f>
        <v>2500000</v>
      </c>
    </row>
    <row r="30" spans="1:6" ht="37.5">
      <c r="A30" s="197">
        <v>7</v>
      </c>
      <c r="B30" s="208" t="s">
        <v>95</v>
      </c>
      <c r="C30" s="203">
        <v>7</v>
      </c>
      <c r="D30" s="202" t="s">
        <v>95</v>
      </c>
      <c r="E30" s="206" t="s">
        <v>90</v>
      </c>
      <c r="F30" s="207">
        <v>1100000</v>
      </c>
    </row>
    <row r="31" spans="1:6" ht="18.75">
      <c r="A31" s="197"/>
      <c r="B31" s="208" t="s">
        <v>109</v>
      </c>
      <c r="C31" s="197">
        <v>8</v>
      </c>
      <c r="D31" s="202" t="s">
        <v>109</v>
      </c>
      <c r="E31" s="206"/>
      <c r="F31" s="207"/>
    </row>
    <row r="32" spans="1:6" ht="37.5">
      <c r="A32" s="203"/>
      <c r="B32" s="209" t="s">
        <v>214</v>
      </c>
      <c r="C32" s="203" t="s">
        <v>218</v>
      </c>
      <c r="D32" s="210" t="s">
        <v>214</v>
      </c>
      <c r="E32" s="203">
        <v>1</v>
      </c>
      <c r="F32" s="207">
        <v>1500000</v>
      </c>
    </row>
    <row r="33" spans="1:6" ht="18.75">
      <c r="A33" s="197"/>
      <c r="B33" s="209" t="s">
        <v>215</v>
      </c>
      <c r="C33" s="203" t="s">
        <v>219</v>
      </c>
      <c r="D33" s="210" t="s">
        <v>215</v>
      </c>
      <c r="E33" s="203">
        <v>2</v>
      </c>
      <c r="F33" s="207">
        <v>1400000</v>
      </c>
    </row>
    <row r="34" spans="1:6" ht="37.5">
      <c r="A34" s="197"/>
      <c r="B34" s="204" t="s">
        <v>250</v>
      </c>
      <c r="C34" s="203" t="s">
        <v>220</v>
      </c>
      <c r="D34" s="205" t="s">
        <v>250</v>
      </c>
      <c r="E34" s="203">
        <v>3</v>
      </c>
      <c r="F34" s="207">
        <v>320000</v>
      </c>
    </row>
    <row r="35" spans="1:6" ht="37.5">
      <c r="A35" s="197"/>
      <c r="B35" s="204"/>
      <c r="C35" s="197">
        <v>9</v>
      </c>
      <c r="D35" s="216" t="s">
        <v>268</v>
      </c>
      <c r="E35" s="206"/>
      <c r="F35" s="207"/>
    </row>
    <row r="36" spans="1:6" ht="18.75">
      <c r="A36" s="197"/>
      <c r="B36" s="204"/>
      <c r="C36" s="203" t="s">
        <v>133</v>
      </c>
      <c r="D36" s="217" t="s">
        <v>265</v>
      </c>
      <c r="E36" s="203">
        <v>2</v>
      </c>
      <c r="F36" s="207">
        <v>1100000</v>
      </c>
    </row>
    <row r="37" spans="1:6" ht="18.75">
      <c r="A37" s="197"/>
      <c r="B37" s="204"/>
      <c r="C37" s="203" t="s">
        <v>134</v>
      </c>
      <c r="D37" s="217" t="s">
        <v>266</v>
      </c>
      <c r="E37" s="203">
        <v>1</v>
      </c>
      <c r="F37" s="207">
        <v>1300000</v>
      </c>
    </row>
    <row r="38" spans="1:6" ht="37.5">
      <c r="A38" s="197"/>
      <c r="B38" s="208" t="s">
        <v>113</v>
      </c>
      <c r="C38" s="197">
        <v>10</v>
      </c>
      <c r="D38" s="202" t="s">
        <v>113</v>
      </c>
      <c r="E38" s="206"/>
      <c r="F38" s="207"/>
    </row>
    <row r="39" spans="1:6" ht="37.5">
      <c r="A39" s="197"/>
      <c r="B39" s="209" t="s">
        <v>112</v>
      </c>
      <c r="C39" s="221"/>
      <c r="D39" s="210" t="s">
        <v>112</v>
      </c>
      <c r="E39" s="203"/>
      <c r="F39" s="207">
        <v>250000</v>
      </c>
    </row>
    <row r="40" spans="1:50" s="128" customFormat="1" ht="56.25">
      <c r="A40" s="155"/>
      <c r="B40" s="218"/>
      <c r="C40" s="164">
        <v>11</v>
      </c>
      <c r="D40" s="219" t="s">
        <v>290</v>
      </c>
      <c r="E40" s="173"/>
      <c r="F40" s="220">
        <f>F34</f>
        <v>320000</v>
      </c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</row>
    <row r="41" spans="1:6" ht="18.75">
      <c r="A41" s="197">
        <v>10</v>
      </c>
      <c r="B41" s="208" t="s">
        <v>23</v>
      </c>
      <c r="C41" s="203">
        <v>12</v>
      </c>
      <c r="D41" s="202" t="s">
        <v>23</v>
      </c>
      <c r="E41" s="206"/>
      <c r="F41" s="214">
        <v>235000</v>
      </c>
    </row>
  </sheetData>
  <sheetProtection/>
  <mergeCells count="7">
    <mergeCell ref="C2:C3"/>
    <mergeCell ref="D2:D3"/>
    <mergeCell ref="A1:F1"/>
    <mergeCell ref="A2:A3"/>
    <mergeCell ref="B2:B3"/>
    <mergeCell ref="F2:F3"/>
    <mergeCell ref="E2:E3"/>
  </mergeCells>
  <printOptions/>
  <pageMargins left="0.5" right="0.5" top="0.5" bottom="0.5" header="0.3" footer="0.3"/>
  <pageSetup firstPageNumber="8" useFirstPageNumber="1" fitToHeight="0" horizontalDpi="600" verticalDpi="600" orientation="portrait" paperSize="9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13"/>
  <sheetViews>
    <sheetView view="pageBreakPreview" zoomScaleSheetLayoutView="100" zoomScalePageLayoutView="0" workbookViewId="0" topLeftCell="A1">
      <selection activeCell="E10" sqref="E10"/>
    </sheetView>
  </sheetViews>
  <sheetFormatPr defaultColWidth="9.140625" defaultRowHeight="15"/>
  <cols>
    <col min="1" max="1" width="6.28125" style="94" customWidth="1"/>
    <col min="2" max="2" width="54.00390625" style="103" customWidth="1"/>
    <col min="3" max="3" width="12.7109375" style="103" hidden="1" customWidth="1"/>
    <col min="4" max="4" width="9.421875" style="103" hidden="1" customWidth="1"/>
    <col min="5" max="5" width="13.421875" style="104" customWidth="1"/>
    <col min="6" max="6" width="14.28125" style="105" customWidth="1"/>
    <col min="7" max="7" width="12.28125" style="105" hidden="1" customWidth="1"/>
    <col min="8" max="8" width="12.00390625" style="94" customWidth="1"/>
    <col min="9" max="9" width="13.421875" style="94" hidden="1" customWidth="1"/>
    <col min="10" max="16384" width="9.140625" style="94" customWidth="1"/>
  </cols>
  <sheetData>
    <row r="1" spans="1:7" ht="18.75">
      <c r="A1" s="232" t="s">
        <v>163</v>
      </c>
      <c r="B1" s="232"/>
      <c r="C1" s="232"/>
      <c r="D1" s="232"/>
      <c r="E1" s="232"/>
      <c r="F1" s="232"/>
      <c r="G1" s="232"/>
    </row>
    <row r="2" spans="1:256" ht="22.5">
      <c r="A2" s="233" t="s">
        <v>164</v>
      </c>
      <c r="B2" s="233"/>
      <c r="C2" s="233"/>
      <c r="D2" s="233"/>
      <c r="E2" s="233"/>
      <c r="F2" s="233"/>
      <c r="G2" s="233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 t="s">
        <v>162</v>
      </c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 t="s">
        <v>162</v>
      </c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 t="s">
        <v>162</v>
      </c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 t="s">
        <v>162</v>
      </c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 t="s">
        <v>162</v>
      </c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 t="s">
        <v>162</v>
      </c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 t="s">
        <v>162</v>
      </c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 t="s">
        <v>162</v>
      </c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1"/>
      <c r="EO2" s="231"/>
      <c r="EP2" s="231" t="s">
        <v>162</v>
      </c>
      <c r="EQ2" s="231"/>
      <c r="ER2" s="231"/>
      <c r="ES2" s="231"/>
      <c r="ET2" s="231"/>
      <c r="EU2" s="231"/>
      <c r="EV2" s="231"/>
      <c r="EW2" s="231"/>
      <c r="EX2" s="231"/>
      <c r="EY2" s="231"/>
      <c r="EZ2" s="231"/>
      <c r="FA2" s="231"/>
      <c r="FB2" s="231"/>
      <c r="FC2" s="231"/>
      <c r="FD2" s="231"/>
      <c r="FE2" s="231"/>
      <c r="FF2" s="231" t="s">
        <v>162</v>
      </c>
      <c r="FG2" s="231"/>
      <c r="FH2" s="231"/>
      <c r="FI2" s="231"/>
      <c r="FJ2" s="231"/>
      <c r="FK2" s="231"/>
      <c r="FL2" s="231"/>
      <c r="FM2" s="231"/>
      <c r="FN2" s="231"/>
      <c r="FO2" s="231"/>
      <c r="FP2" s="231"/>
      <c r="FQ2" s="231"/>
      <c r="FR2" s="231"/>
      <c r="FS2" s="231"/>
      <c r="FT2" s="231"/>
      <c r="FU2" s="231"/>
      <c r="FV2" s="231" t="s">
        <v>162</v>
      </c>
      <c r="FW2" s="231"/>
      <c r="FX2" s="231"/>
      <c r="FY2" s="231"/>
      <c r="FZ2" s="231"/>
      <c r="GA2" s="231"/>
      <c r="GB2" s="231"/>
      <c r="GC2" s="231"/>
      <c r="GD2" s="231"/>
      <c r="GE2" s="231"/>
      <c r="GF2" s="231"/>
      <c r="GG2" s="231"/>
      <c r="GH2" s="231"/>
      <c r="GI2" s="231"/>
      <c r="GJ2" s="231"/>
      <c r="GK2" s="231"/>
      <c r="GL2" s="231" t="s">
        <v>162</v>
      </c>
      <c r="GM2" s="231"/>
      <c r="GN2" s="231"/>
      <c r="GO2" s="231"/>
      <c r="GP2" s="231"/>
      <c r="GQ2" s="231"/>
      <c r="GR2" s="231"/>
      <c r="GS2" s="231"/>
      <c r="GT2" s="231"/>
      <c r="GU2" s="231"/>
      <c r="GV2" s="231"/>
      <c r="GW2" s="231"/>
      <c r="GX2" s="231"/>
      <c r="GY2" s="231"/>
      <c r="GZ2" s="231"/>
      <c r="HA2" s="231"/>
      <c r="HB2" s="231" t="s">
        <v>162</v>
      </c>
      <c r="HC2" s="231"/>
      <c r="HD2" s="231"/>
      <c r="HE2" s="231"/>
      <c r="HF2" s="231"/>
      <c r="HG2" s="231"/>
      <c r="HH2" s="231"/>
      <c r="HI2" s="231"/>
      <c r="HJ2" s="231"/>
      <c r="HK2" s="231"/>
      <c r="HL2" s="231"/>
      <c r="HM2" s="231"/>
      <c r="HN2" s="231"/>
      <c r="HO2" s="231"/>
      <c r="HP2" s="231"/>
      <c r="HQ2" s="231"/>
      <c r="HR2" s="231" t="s">
        <v>162</v>
      </c>
      <c r="HS2" s="231"/>
      <c r="HT2" s="231"/>
      <c r="HU2" s="231"/>
      <c r="HV2" s="231"/>
      <c r="HW2" s="231"/>
      <c r="HX2" s="231"/>
      <c r="HY2" s="231"/>
      <c r="HZ2" s="231"/>
      <c r="IA2" s="231"/>
      <c r="IB2" s="231"/>
      <c r="IC2" s="231"/>
      <c r="ID2" s="231"/>
      <c r="IE2" s="231"/>
      <c r="IF2" s="231"/>
      <c r="IG2" s="231"/>
      <c r="IH2" s="231" t="s">
        <v>162</v>
      </c>
      <c r="II2" s="231"/>
      <c r="IJ2" s="231"/>
      <c r="IK2" s="231"/>
      <c r="IL2" s="231"/>
      <c r="IM2" s="231"/>
      <c r="IN2" s="231"/>
      <c r="IO2" s="231"/>
      <c r="IP2" s="231"/>
      <c r="IQ2" s="231"/>
      <c r="IR2" s="231"/>
      <c r="IS2" s="231"/>
      <c r="IT2" s="231"/>
      <c r="IU2" s="231"/>
      <c r="IV2" s="231"/>
    </row>
    <row r="3" spans="1:7" s="95" customFormat="1" ht="22.5" customHeight="1">
      <c r="A3" s="235" t="s">
        <v>270</v>
      </c>
      <c r="B3" s="235"/>
      <c r="C3" s="235"/>
      <c r="D3" s="235"/>
      <c r="E3" s="235"/>
      <c r="F3" s="235"/>
      <c r="G3" s="235"/>
    </row>
    <row r="4" s="95" customFormat="1" ht="42.75" customHeight="1"/>
    <row r="5" spans="1:9" ht="37.5" customHeight="1">
      <c r="A5" s="234" t="s">
        <v>0</v>
      </c>
      <c r="B5" s="237" t="s">
        <v>96</v>
      </c>
      <c r="C5" s="238" t="s">
        <v>264</v>
      </c>
      <c r="D5" s="239"/>
      <c r="E5" s="238" t="s">
        <v>269</v>
      </c>
      <c r="F5" s="239"/>
      <c r="G5" s="236" t="s">
        <v>139</v>
      </c>
      <c r="H5" s="234" t="s">
        <v>107</v>
      </c>
      <c r="I5" s="97" t="s">
        <v>161</v>
      </c>
    </row>
    <row r="6" spans="1:9" ht="32.25" customHeight="1">
      <c r="A6" s="234"/>
      <c r="B6" s="237"/>
      <c r="C6" s="96" t="s">
        <v>137</v>
      </c>
      <c r="D6" s="96" t="s">
        <v>138</v>
      </c>
      <c r="E6" s="96" t="s">
        <v>137</v>
      </c>
      <c r="F6" s="96" t="s">
        <v>138</v>
      </c>
      <c r="G6" s="236"/>
      <c r="H6" s="234"/>
      <c r="I6" s="97"/>
    </row>
    <row r="7" spans="1:9" ht="37.5">
      <c r="A7" s="98">
        <v>1</v>
      </c>
      <c r="B7" s="99" t="s">
        <v>103</v>
      </c>
      <c r="C7" s="101">
        <v>60000</v>
      </c>
      <c r="D7" s="100" t="s">
        <v>90</v>
      </c>
      <c r="E7" s="101">
        <v>92000</v>
      </c>
      <c r="F7" s="102">
        <v>1</v>
      </c>
      <c r="G7" s="102">
        <f>E7/C7</f>
        <v>1.5333333333333334</v>
      </c>
      <c r="H7" s="111"/>
      <c r="I7" s="110" t="e">
        <f>#REF!</f>
        <v>#REF!</v>
      </c>
    </row>
    <row r="8" spans="1:9" ht="37.5">
      <c r="A8" s="98">
        <v>2</v>
      </c>
      <c r="B8" s="99" t="s">
        <v>97</v>
      </c>
      <c r="C8" s="101">
        <v>75000</v>
      </c>
      <c r="D8" s="100" t="s">
        <v>90</v>
      </c>
      <c r="E8" s="101">
        <v>126000</v>
      </c>
      <c r="F8" s="102">
        <v>1</v>
      </c>
      <c r="G8" s="102">
        <f>E8/C8</f>
        <v>1.68</v>
      </c>
      <c r="H8" s="111"/>
      <c r="I8" s="110" t="e">
        <f>#REF!</f>
        <v>#REF!</v>
      </c>
    </row>
    <row r="9" spans="1:9" ht="37.5">
      <c r="A9" s="98">
        <v>3</v>
      </c>
      <c r="B9" s="99" t="s">
        <v>98</v>
      </c>
      <c r="C9" s="101">
        <v>75000</v>
      </c>
      <c r="D9" s="100" t="s">
        <v>90</v>
      </c>
      <c r="E9" s="101">
        <v>126000</v>
      </c>
      <c r="F9" s="102">
        <v>1</v>
      </c>
      <c r="G9" s="102">
        <f>E9/C9</f>
        <v>1.68</v>
      </c>
      <c r="H9" s="111"/>
      <c r="I9" s="110" t="e">
        <f>#REF!</f>
        <v>#REF!</v>
      </c>
    </row>
    <row r="13" ht="18.75">
      <c r="B13" s="103" t="s">
        <v>207</v>
      </c>
    </row>
  </sheetData>
  <sheetProtection/>
  <mergeCells count="25">
    <mergeCell ref="H5:H6"/>
    <mergeCell ref="A3:G3"/>
    <mergeCell ref="G5:G6"/>
    <mergeCell ref="A5:A6"/>
    <mergeCell ref="B5:B6"/>
    <mergeCell ref="C5:D5"/>
    <mergeCell ref="E5:F5"/>
    <mergeCell ref="A1:G1"/>
    <mergeCell ref="A2:G2"/>
    <mergeCell ref="H2:Q2"/>
    <mergeCell ref="R2:AG2"/>
    <mergeCell ref="GL2:HA2"/>
    <mergeCell ref="HB2:HQ2"/>
    <mergeCell ref="EP2:FE2"/>
    <mergeCell ref="FF2:FU2"/>
    <mergeCell ref="HR2:IG2"/>
    <mergeCell ref="IH2:IV2"/>
    <mergeCell ref="FV2:GK2"/>
    <mergeCell ref="AH2:AW2"/>
    <mergeCell ref="AX2:BM2"/>
    <mergeCell ref="BN2:CC2"/>
    <mergeCell ref="CD2:CS2"/>
    <mergeCell ref="CT2:DI2"/>
    <mergeCell ref="DJ2:DY2"/>
    <mergeCell ref="DZ2:EO2"/>
  </mergeCells>
  <printOptions/>
  <pageMargins left="0.8" right="0.55" top="0.53" bottom="0.75" header="0.3" footer="0.3"/>
  <pageSetup fitToHeight="1" fitToWidth="1"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IV12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6.28125" style="94" customWidth="1"/>
    <col min="2" max="2" width="54.00390625" style="103" customWidth="1"/>
    <col min="3" max="3" width="12.7109375" style="103" hidden="1" customWidth="1"/>
    <col min="4" max="4" width="9.421875" style="103" hidden="1" customWidth="1"/>
    <col min="5" max="5" width="13.421875" style="104" customWidth="1"/>
    <col min="6" max="6" width="17.57421875" style="105" customWidth="1"/>
    <col min="7" max="7" width="12.28125" style="105" hidden="1" customWidth="1"/>
    <col min="8" max="8" width="17.00390625" style="94" customWidth="1"/>
    <col min="9" max="9" width="13.421875" style="94" hidden="1" customWidth="1"/>
    <col min="10" max="16384" width="9.140625" style="94" customWidth="1"/>
  </cols>
  <sheetData>
    <row r="1" spans="1:7" ht="18.75">
      <c r="A1" s="232" t="s">
        <v>163</v>
      </c>
      <c r="B1" s="232"/>
      <c r="C1" s="232"/>
      <c r="D1" s="232"/>
      <c r="E1" s="232"/>
      <c r="F1" s="232"/>
      <c r="G1" s="232"/>
    </row>
    <row r="2" spans="1:256" ht="22.5">
      <c r="A2" s="240" t="s">
        <v>164</v>
      </c>
      <c r="B2" s="240"/>
      <c r="C2" s="240"/>
      <c r="D2" s="240"/>
      <c r="E2" s="240"/>
      <c r="F2" s="240"/>
      <c r="G2" s="240"/>
      <c r="H2" s="240"/>
      <c r="I2" s="116"/>
      <c r="J2" s="116"/>
      <c r="K2" s="116"/>
      <c r="L2" s="116"/>
      <c r="M2" s="116"/>
      <c r="N2" s="116"/>
      <c r="O2" s="116"/>
      <c r="P2" s="116"/>
      <c r="Q2" s="116"/>
      <c r="R2" s="231" t="s">
        <v>162</v>
      </c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 t="s">
        <v>162</v>
      </c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 t="s">
        <v>162</v>
      </c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 t="s">
        <v>162</v>
      </c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 t="s">
        <v>162</v>
      </c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 t="s">
        <v>162</v>
      </c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 t="s">
        <v>162</v>
      </c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 t="s">
        <v>162</v>
      </c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1"/>
      <c r="EO2" s="231"/>
      <c r="EP2" s="231" t="s">
        <v>162</v>
      </c>
      <c r="EQ2" s="231"/>
      <c r="ER2" s="231"/>
      <c r="ES2" s="231"/>
      <c r="ET2" s="231"/>
      <c r="EU2" s="231"/>
      <c r="EV2" s="231"/>
      <c r="EW2" s="231"/>
      <c r="EX2" s="231"/>
      <c r="EY2" s="231"/>
      <c r="EZ2" s="231"/>
      <c r="FA2" s="231"/>
      <c r="FB2" s="231"/>
      <c r="FC2" s="231"/>
      <c r="FD2" s="231"/>
      <c r="FE2" s="231"/>
      <c r="FF2" s="231" t="s">
        <v>162</v>
      </c>
      <c r="FG2" s="231"/>
      <c r="FH2" s="231"/>
      <c r="FI2" s="231"/>
      <c r="FJ2" s="231"/>
      <c r="FK2" s="231"/>
      <c r="FL2" s="231"/>
      <c r="FM2" s="231"/>
      <c r="FN2" s="231"/>
      <c r="FO2" s="231"/>
      <c r="FP2" s="231"/>
      <c r="FQ2" s="231"/>
      <c r="FR2" s="231"/>
      <c r="FS2" s="231"/>
      <c r="FT2" s="231"/>
      <c r="FU2" s="231"/>
      <c r="FV2" s="231" t="s">
        <v>162</v>
      </c>
      <c r="FW2" s="231"/>
      <c r="FX2" s="231"/>
      <c r="FY2" s="231"/>
      <c r="FZ2" s="231"/>
      <c r="GA2" s="231"/>
      <c r="GB2" s="231"/>
      <c r="GC2" s="231"/>
      <c r="GD2" s="231"/>
      <c r="GE2" s="231"/>
      <c r="GF2" s="231"/>
      <c r="GG2" s="231"/>
      <c r="GH2" s="231"/>
      <c r="GI2" s="231"/>
      <c r="GJ2" s="231"/>
      <c r="GK2" s="231"/>
      <c r="GL2" s="231" t="s">
        <v>162</v>
      </c>
      <c r="GM2" s="231"/>
      <c r="GN2" s="231"/>
      <c r="GO2" s="231"/>
      <c r="GP2" s="231"/>
      <c r="GQ2" s="231"/>
      <c r="GR2" s="231"/>
      <c r="GS2" s="231"/>
      <c r="GT2" s="231"/>
      <c r="GU2" s="231"/>
      <c r="GV2" s="231"/>
      <c r="GW2" s="231"/>
      <c r="GX2" s="231"/>
      <c r="GY2" s="231"/>
      <c r="GZ2" s="231"/>
      <c r="HA2" s="231"/>
      <c r="HB2" s="231" t="s">
        <v>162</v>
      </c>
      <c r="HC2" s="231"/>
      <c r="HD2" s="231"/>
      <c r="HE2" s="231"/>
      <c r="HF2" s="231"/>
      <c r="HG2" s="231"/>
      <c r="HH2" s="231"/>
      <c r="HI2" s="231"/>
      <c r="HJ2" s="231"/>
      <c r="HK2" s="231"/>
      <c r="HL2" s="231"/>
      <c r="HM2" s="231"/>
      <c r="HN2" s="231"/>
      <c r="HO2" s="231"/>
      <c r="HP2" s="231"/>
      <c r="HQ2" s="231"/>
      <c r="HR2" s="231" t="s">
        <v>162</v>
      </c>
      <c r="HS2" s="231"/>
      <c r="HT2" s="231"/>
      <c r="HU2" s="231"/>
      <c r="HV2" s="231"/>
      <c r="HW2" s="231"/>
      <c r="HX2" s="231"/>
      <c r="HY2" s="231"/>
      <c r="HZ2" s="231"/>
      <c r="IA2" s="231"/>
      <c r="IB2" s="231"/>
      <c r="IC2" s="231"/>
      <c r="ID2" s="231"/>
      <c r="IE2" s="231"/>
      <c r="IF2" s="231"/>
      <c r="IG2" s="231"/>
      <c r="IH2" s="231" t="s">
        <v>162</v>
      </c>
      <c r="II2" s="231"/>
      <c r="IJ2" s="231"/>
      <c r="IK2" s="231"/>
      <c r="IL2" s="231"/>
      <c r="IM2" s="231"/>
      <c r="IN2" s="231"/>
      <c r="IO2" s="231"/>
      <c r="IP2" s="231"/>
      <c r="IQ2" s="231"/>
      <c r="IR2" s="231"/>
      <c r="IS2" s="231"/>
      <c r="IT2" s="231"/>
      <c r="IU2" s="231"/>
      <c r="IV2" s="231"/>
    </row>
    <row r="3" spans="1:8" s="95" customFormat="1" ht="18.75">
      <c r="A3" s="240" t="s">
        <v>270</v>
      </c>
      <c r="B3" s="240"/>
      <c r="C3" s="240"/>
      <c r="D3" s="240"/>
      <c r="E3" s="240"/>
      <c r="F3" s="240"/>
      <c r="G3" s="240"/>
      <c r="H3" s="240"/>
    </row>
    <row r="4" s="95" customFormat="1" ht="18.75"/>
    <row r="5" spans="1:9" ht="37.5" customHeight="1">
      <c r="A5" s="234" t="s">
        <v>0</v>
      </c>
      <c r="B5" s="237" t="s">
        <v>96</v>
      </c>
      <c r="C5" s="238" t="s">
        <v>264</v>
      </c>
      <c r="D5" s="239"/>
      <c r="E5" s="238" t="s">
        <v>269</v>
      </c>
      <c r="F5" s="239"/>
      <c r="G5" s="236" t="s">
        <v>139</v>
      </c>
      <c r="H5" s="234" t="s">
        <v>107</v>
      </c>
      <c r="I5" s="97" t="s">
        <v>161</v>
      </c>
    </row>
    <row r="6" spans="1:9" ht="32.25" customHeight="1">
      <c r="A6" s="234"/>
      <c r="B6" s="237"/>
      <c r="C6" s="96" t="s">
        <v>137</v>
      </c>
      <c r="D6" s="96" t="s">
        <v>138</v>
      </c>
      <c r="E6" s="96" t="s">
        <v>137</v>
      </c>
      <c r="F6" s="96" t="s">
        <v>138</v>
      </c>
      <c r="G6" s="236"/>
      <c r="H6" s="234"/>
      <c r="I6" s="97"/>
    </row>
    <row r="7" spans="1:9" ht="37.5">
      <c r="A7" s="98">
        <v>1</v>
      </c>
      <c r="B7" s="99" t="s">
        <v>284</v>
      </c>
      <c r="C7" s="101"/>
      <c r="D7" s="100" t="s">
        <v>90</v>
      </c>
      <c r="E7" s="117">
        <v>126000</v>
      </c>
      <c r="F7" s="102">
        <v>1</v>
      </c>
      <c r="G7" s="102" t="e">
        <f>E7/C7</f>
        <v>#DIV/0!</v>
      </c>
      <c r="H7" s="111"/>
      <c r="I7" s="110" t="e">
        <f>#REF!</f>
        <v>#REF!</v>
      </c>
    </row>
    <row r="8" spans="1:9" ht="56.25">
      <c r="A8" s="98">
        <v>2</v>
      </c>
      <c r="B8" s="99" t="s">
        <v>307</v>
      </c>
      <c r="C8" s="101"/>
      <c r="D8" s="100" t="s">
        <v>90</v>
      </c>
      <c r="E8" s="101">
        <v>132000</v>
      </c>
      <c r="F8" s="102">
        <v>1</v>
      </c>
      <c r="G8" s="102" t="e">
        <f>E8/C8</f>
        <v>#DIV/0!</v>
      </c>
      <c r="H8" s="111"/>
      <c r="I8" s="110" t="e">
        <f>#REF!</f>
        <v>#REF!</v>
      </c>
    </row>
    <row r="12" ht="18.75">
      <c r="B12" s="103" t="s">
        <v>207</v>
      </c>
    </row>
  </sheetData>
  <sheetProtection/>
  <mergeCells count="24">
    <mergeCell ref="H5:H6"/>
    <mergeCell ref="A2:H2"/>
    <mergeCell ref="A3:H3"/>
    <mergeCell ref="A5:A6"/>
    <mergeCell ref="B5:B6"/>
    <mergeCell ref="C5:D5"/>
    <mergeCell ref="E5:F5"/>
    <mergeCell ref="G5:G6"/>
    <mergeCell ref="HR2:IG2"/>
    <mergeCell ref="IH2:IV2"/>
    <mergeCell ref="BN2:CC2"/>
    <mergeCell ref="CD2:CS2"/>
    <mergeCell ref="CT2:DI2"/>
    <mergeCell ref="DJ2:DY2"/>
    <mergeCell ref="FF2:FU2"/>
    <mergeCell ref="FV2:GK2"/>
    <mergeCell ref="GL2:HA2"/>
    <mergeCell ref="HB2:HQ2"/>
    <mergeCell ref="DZ2:EO2"/>
    <mergeCell ref="EP2:FE2"/>
    <mergeCell ref="A1:G1"/>
    <mergeCell ref="R2:AG2"/>
    <mergeCell ref="AH2:AW2"/>
    <mergeCell ref="AX2:BM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G1">
      <selection activeCell="J28" sqref="J28"/>
    </sheetView>
  </sheetViews>
  <sheetFormatPr defaultColWidth="9.140625" defaultRowHeight="15"/>
  <cols>
    <col min="1" max="1" width="5.7109375" style="3" hidden="1" customWidth="1"/>
    <col min="2" max="2" width="52.140625" style="2" hidden="1" customWidth="1"/>
    <col min="3" max="3" width="6.8515625" style="3" hidden="1" customWidth="1"/>
    <col min="4" max="4" width="14.421875" style="16" hidden="1" customWidth="1"/>
    <col min="5" max="5" width="13.421875" style="2" hidden="1" customWidth="1"/>
    <col min="6" max="6" width="14.7109375" style="17" hidden="1" customWidth="1"/>
    <col min="7" max="7" width="7.28125" style="3" customWidth="1"/>
    <col min="8" max="8" width="55.7109375" style="2" customWidth="1"/>
    <col min="9" max="9" width="14.28125" style="3" customWidth="1"/>
    <col min="10" max="10" width="34.00390625" style="2" customWidth="1"/>
    <col min="11" max="16384" width="9.140625" style="2" customWidth="1"/>
  </cols>
  <sheetData>
    <row r="1" spans="1:9" ht="9.75" customHeight="1">
      <c r="A1" s="241"/>
      <c r="B1" s="241"/>
      <c r="C1" s="241"/>
      <c r="D1" s="241"/>
      <c r="E1" s="241"/>
      <c r="F1" s="241"/>
      <c r="G1" s="241"/>
      <c r="H1" s="241"/>
      <c r="I1" s="241"/>
    </row>
    <row r="2" spans="1:9" ht="32.25" customHeight="1">
      <c r="A2" s="242" t="s">
        <v>165</v>
      </c>
      <c r="B2" s="242"/>
      <c r="C2" s="242"/>
      <c r="D2" s="242"/>
      <c r="E2" s="242"/>
      <c r="F2" s="242"/>
      <c r="G2" s="242"/>
      <c r="H2" s="242"/>
      <c r="I2" s="242"/>
    </row>
    <row r="3" spans="1:10" ht="33.75" customHeight="1">
      <c r="A3" s="243" t="s">
        <v>135</v>
      </c>
      <c r="B3" s="243"/>
      <c r="C3" s="243"/>
      <c r="D3" s="243"/>
      <c r="E3" s="243"/>
      <c r="F3" s="243"/>
      <c r="G3" s="244" t="s">
        <v>136</v>
      </c>
      <c r="H3" s="244"/>
      <c r="I3" s="244"/>
      <c r="J3" s="244"/>
    </row>
    <row r="4" spans="1:10" ht="52.5" customHeight="1">
      <c r="A4" s="21" t="s">
        <v>104</v>
      </c>
      <c r="B4" s="7" t="s">
        <v>105</v>
      </c>
      <c r="C4" s="21" t="s">
        <v>88</v>
      </c>
      <c r="D4" s="7" t="s">
        <v>106</v>
      </c>
      <c r="E4" s="7" t="s">
        <v>115</v>
      </c>
      <c r="F4" s="47" t="s">
        <v>116</v>
      </c>
      <c r="G4" s="7" t="s">
        <v>104</v>
      </c>
      <c r="H4" s="7" t="s">
        <v>200</v>
      </c>
      <c r="I4" s="7" t="s">
        <v>201</v>
      </c>
      <c r="J4" s="21" t="s">
        <v>107</v>
      </c>
    </row>
    <row r="5" spans="1:10" ht="20.25" customHeight="1">
      <c r="A5" s="21"/>
      <c r="B5" s="4" t="s">
        <v>108</v>
      </c>
      <c r="C5" s="4"/>
      <c r="D5" s="4"/>
      <c r="E5" s="4"/>
      <c r="F5" s="15"/>
      <c r="G5" s="21" t="s">
        <v>140</v>
      </c>
      <c r="H5" s="4" t="s">
        <v>141</v>
      </c>
      <c r="I5" s="45"/>
      <c r="J5" s="22"/>
    </row>
    <row r="6" spans="1:10" ht="18" customHeight="1">
      <c r="A6" s="7">
        <v>1</v>
      </c>
      <c r="B6" s="4" t="s">
        <v>73</v>
      </c>
      <c r="C6" s="5"/>
      <c r="D6" s="6"/>
      <c r="E6" s="7"/>
      <c r="F6" s="15"/>
      <c r="G6" s="21">
        <v>1</v>
      </c>
      <c r="H6" s="23" t="s">
        <v>73</v>
      </c>
      <c r="I6" s="46"/>
      <c r="J6" s="22"/>
    </row>
    <row r="7" spans="1:10" ht="71.25" customHeight="1">
      <c r="A7" s="5"/>
      <c r="B7" s="8" t="s">
        <v>13</v>
      </c>
      <c r="C7" s="5" t="s">
        <v>2</v>
      </c>
      <c r="D7" s="6">
        <v>460000</v>
      </c>
      <c r="E7" s="5">
        <v>1.1</v>
      </c>
      <c r="F7" s="24">
        <f>D7*E7</f>
        <v>506000.00000000006</v>
      </c>
      <c r="G7" s="25" t="s">
        <v>117</v>
      </c>
      <c r="H7" s="26" t="s">
        <v>13</v>
      </c>
      <c r="I7" s="46"/>
      <c r="J7" s="13" t="s">
        <v>184</v>
      </c>
    </row>
    <row r="8" spans="1:10" ht="44.25" customHeight="1">
      <c r="A8" s="5"/>
      <c r="B8" s="8" t="s">
        <v>14</v>
      </c>
      <c r="C8" s="5" t="s">
        <v>1</v>
      </c>
      <c r="D8" s="6">
        <v>610000</v>
      </c>
      <c r="E8" s="5">
        <v>1.2</v>
      </c>
      <c r="F8" s="24">
        <f>D8*E8</f>
        <v>732000</v>
      </c>
      <c r="G8" s="25" t="s">
        <v>118</v>
      </c>
      <c r="H8" s="27" t="s">
        <v>14</v>
      </c>
      <c r="I8" s="46"/>
      <c r="J8" s="22" t="s">
        <v>174</v>
      </c>
    </row>
    <row r="9" spans="1:10" ht="39.75" customHeight="1">
      <c r="A9" s="5"/>
      <c r="B9" s="10" t="s">
        <v>72</v>
      </c>
      <c r="C9" s="5" t="s">
        <v>90</v>
      </c>
      <c r="D9" s="6">
        <v>860000</v>
      </c>
      <c r="E9" s="5">
        <v>1.3</v>
      </c>
      <c r="F9" s="24">
        <f>D9*E9</f>
        <v>1118000</v>
      </c>
      <c r="G9" s="25" t="s">
        <v>152</v>
      </c>
      <c r="H9" s="28" t="s">
        <v>72</v>
      </c>
      <c r="I9" s="44">
        <v>1200000</v>
      </c>
      <c r="J9" s="20" t="s">
        <v>202</v>
      </c>
    </row>
    <row r="10" spans="1:10" ht="28.5" customHeight="1">
      <c r="A10" s="7">
        <v>2</v>
      </c>
      <c r="B10" s="11" t="s">
        <v>27</v>
      </c>
      <c r="C10" s="5"/>
      <c r="D10" s="6"/>
      <c r="E10" s="5"/>
      <c r="F10" s="24"/>
      <c r="G10" s="7">
        <v>2</v>
      </c>
      <c r="H10" s="30" t="s">
        <v>27</v>
      </c>
      <c r="I10" s="46"/>
      <c r="J10" s="22"/>
    </row>
    <row r="11" spans="1:10" s="12" customFormat="1" ht="60" customHeight="1">
      <c r="A11" s="5"/>
      <c r="B11" s="8" t="s">
        <v>100</v>
      </c>
      <c r="C11" s="5" t="s">
        <v>90</v>
      </c>
      <c r="D11" s="6">
        <v>1450000</v>
      </c>
      <c r="E11" s="5">
        <v>1.2</v>
      </c>
      <c r="F11" s="24">
        <f aca="true" t="shared" si="0" ref="F11:F17">D11*E11</f>
        <v>1740000</v>
      </c>
      <c r="G11" s="25" t="s">
        <v>119</v>
      </c>
      <c r="H11" s="27" t="s">
        <v>100</v>
      </c>
      <c r="I11" s="44">
        <v>2500000</v>
      </c>
      <c r="J11" s="19" t="s">
        <v>203</v>
      </c>
    </row>
    <row r="12" spans="1:10" ht="44.25" customHeight="1">
      <c r="A12" s="5"/>
      <c r="B12" s="8" t="s">
        <v>101</v>
      </c>
      <c r="C12" s="5" t="s">
        <v>1</v>
      </c>
      <c r="D12" s="6">
        <v>840000</v>
      </c>
      <c r="E12" s="5">
        <v>1.2</v>
      </c>
      <c r="F12" s="24">
        <f t="shared" si="0"/>
        <v>1008000</v>
      </c>
      <c r="G12" s="25" t="s">
        <v>120</v>
      </c>
      <c r="H12" s="27" t="s">
        <v>101</v>
      </c>
      <c r="I12" s="46">
        <v>1300000</v>
      </c>
      <c r="J12" s="19" t="s">
        <v>204</v>
      </c>
    </row>
    <row r="13" spans="1:10" ht="42.75" customHeight="1">
      <c r="A13" s="5"/>
      <c r="B13" s="8" t="s">
        <v>15</v>
      </c>
      <c r="C13" s="5" t="s">
        <v>2</v>
      </c>
      <c r="D13" s="6">
        <v>600000</v>
      </c>
      <c r="E13" s="5">
        <v>1.3</v>
      </c>
      <c r="F13" s="24">
        <f>D13*E13</f>
        <v>780000</v>
      </c>
      <c r="G13" s="25" t="s">
        <v>121</v>
      </c>
      <c r="H13" s="27" t="s">
        <v>15</v>
      </c>
      <c r="I13" s="46"/>
      <c r="J13" s="19" t="s">
        <v>167</v>
      </c>
    </row>
    <row r="14" spans="1:10" s="18" customFormat="1" ht="68.25" customHeight="1">
      <c r="A14" s="13"/>
      <c r="B14" s="14" t="s">
        <v>16</v>
      </c>
      <c r="C14" s="13" t="s">
        <v>7</v>
      </c>
      <c r="D14" s="42">
        <v>320000</v>
      </c>
      <c r="E14" s="13">
        <v>1</v>
      </c>
      <c r="F14" s="31">
        <f t="shared" si="0"/>
        <v>320000</v>
      </c>
      <c r="G14" s="39" t="s">
        <v>122</v>
      </c>
      <c r="H14" s="43" t="s">
        <v>16</v>
      </c>
      <c r="I14" s="44"/>
      <c r="J14" s="20" t="s">
        <v>185</v>
      </c>
    </row>
    <row r="15" spans="1:10" ht="79.5" customHeight="1">
      <c r="A15" s="5"/>
      <c r="B15" s="8" t="s">
        <v>17</v>
      </c>
      <c r="C15" s="5" t="s">
        <v>90</v>
      </c>
      <c r="D15" s="6">
        <v>1450000</v>
      </c>
      <c r="E15" s="5">
        <v>1.2</v>
      </c>
      <c r="F15" s="24">
        <f t="shared" si="0"/>
        <v>1740000</v>
      </c>
      <c r="G15" s="25" t="s">
        <v>123</v>
      </c>
      <c r="H15" s="27" t="s">
        <v>17</v>
      </c>
      <c r="I15" s="44">
        <f>I11</f>
        <v>2500000</v>
      </c>
      <c r="J15" s="19" t="s">
        <v>175</v>
      </c>
    </row>
    <row r="16" spans="1:10" ht="36" customHeight="1">
      <c r="A16" s="5"/>
      <c r="B16" s="8" t="s">
        <v>18</v>
      </c>
      <c r="C16" s="5" t="s">
        <v>1</v>
      </c>
      <c r="D16" s="6">
        <v>840000</v>
      </c>
      <c r="E16" s="5">
        <v>1.15</v>
      </c>
      <c r="F16" s="24">
        <f t="shared" si="0"/>
        <v>965999.9999999999</v>
      </c>
      <c r="G16" s="25" t="s">
        <v>124</v>
      </c>
      <c r="H16" s="27" t="s">
        <v>18</v>
      </c>
      <c r="I16" s="1">
        <f>I12</f>
        <v>1300000</v>
      </c>
      <c r="J16" s="19" t="s">
        <v>171</v>
      </c>
    </row>
    <row r="17" spans="1:10" ht="36" customHeight="1">
      <c r="A17" s="5"/>
      <c r="B17" s="8" t="s">
        <v>19</v>
      </c>
      <c r="C17" s="5" t="s">
        <v>5</v>
      </c>
      <c r="D17" s="6">
        <v>580000</v>
      </c>
      <c r="E17" s="5">
        <v>1.2</v>
      </c>
      <c r="F17" s="24">
        <f t="shared" si="0"/>
        <v>696000</v>
      </c>
      <c r="G17" s="25" t="s">
        <v>125</v>
      </c>
      <c r="H17" s="27" t="s">
        <v>19</v>
      </c>
      <c r="I17" s="1"/>
      <c r="J17" s="19" t="str">
        <f>J16</f>
        <v>Không có giao dịch </v>
      </c>
    </row>
    <row r="18" spans="1:10" ht="15.75">
      <c r="A18" s="7">
        <v>3</v>
      </c>
      <c r="B18" s="11" t="s">
        <v>26</v>
      </c>
      <c r="C18" s="5"/>
      <c r="D18" s="6"/>
      <c r="E18" s="5"/>
      <c r="F18" s="15"/>
      <c r="G18" s="9">
        <v>3</v>
      </c>
      <c r="H18" s="30" t="s">
        <v>26</v>
      </c>
      <c r="I18" s="1"/>
      <c r="J18" s="22"/>
    </row>
    <row r="19" spans="1:10" ht="33" customHeight="1">
      <c r="A19" s="5"/>
      <c r="B19" s="8" t="s">
        <v>20</v>
      </c>
      <c r="C19" s="5" t="s">
        <v>90</v>
      </c>
      <c r="D19" s="6">
        <v>360000</v>
      </c>
      <c r="E19" s="5">
        <v>1.1</v>
      </c>
      <c r="F19" s="24">
        <f>D19*E19</f>
        <v>396000.00000000006</v>
      </c>
      <c r="G19" s="25" t="s">
        <v>126</v>
      </c>
      <c r="H19" s="27" t="s">
        <v>20</v>
      </c>
      <c r="I19" s="44"/>
      <c r="J19" s="5" t="s">
        <v>186</v>
      </c>
    </row>
    <row r="20" spans="1:10" ht="33" customHeight="1">
      <c r="A20" s="5"/>
      <c r="B20" s="8" t="s">
        <v>21</v>
      </c>
      <c r="C20" s="5" t="s">
        <v>1</v>
      </c>
      <c r="D20" s="6">
        <v>320000</v>
      </c>
      <c r="E20" s="5">
        <v>1</v>
      </c>
      <c r="F20" s="24">
        <f>D20*E20</f>
        <v>320000</v>
      </c>
      <c r="G20" s="25" t="s">
        <v>127</v>
      </c>
      <c r="H20" s="27" t="s">
        <v>21</v>
      </c>
      <c r="I20" s="44"/>
      <c r="J20" s="5" t="s">
        <v>186</v>
      </c>
    </row>
    <row r="21" spans="1:10" ht="34.5" customHeight="1">
      <c r="A21" s="5"/>
      <c r="B21" s="8" t="s">
        <v>70</v>
      </c>
      <c r="C21" s="5" t="s">
        <v>90</v>
      </c>
      <c r="D21" s="6">
        <v>360000</v>
      </c>
      <c r="E21" s="5">
        <v>1.1</v>
      </c>
      <c r="F21" s="24">
        <f>D21*E21</f>
        <v>396000.00000000006</v>
      </c>
      <c r="G21" s="25" t="s">
        <v>128</v>
      </c>
      <c r="H21" s="27" t="s">
        <v>70</v>
      </c>
      <c r="I21" s="44"/>
      <c r="J21" s="5" t="s">
        <v>186</v>
      </c>
    </row>
    <row r="22" spans="1:10" ht="15.75">
      <c r="A22" s="7">
        <v>4</v>
      </c>
      <c r="B22" s="11" t="s">
        <v>25</v>
      </c>
      <c r="C22" s="5"/>
      <c r="D22" s="6"/>
      <c r="E22" s="5"/>
      <c r="F22" s="15"/>
      <c r="G22" s="9">
        <v>4</v>
      </c>
      <c r="H22" s="30" t="s">
        <v>25</v>
      </c>
      <c r="I22" s="1"/>
      <c r="J22" s="22"/>
    </row>
    <row r="23" spans="1:10" ht="105.75" customHeight="1">
      <c r="A23" s="5">
        <v>1</v>
      </c>
      <c r="B23" s="8" t="s">
        <v>22</v>
      </c>
      <c r="C23" s="5" t="s">
        <v>90</v>
      </c>
      <c r="D23" s="6">
        <v>610000</v>
      </c>
      <c r="E23" s="13">
        <v>1.7</v>
      </c>
      <c r="F23" s="24">
        <f>D23*E23</f>
        <v>1037000</v>
      </c>
      <c r="G23" s="25" t="s">
        <v>131</v>
      </c>
      <c r="H23" s="27" t="s">
        <v>22</v>
      </c>
      <c r="I23" s="29">
        <v>1300000</v>
      </c>
      <c r="J23" s="19" t="s">
        <v>176</v>
      </c>
    </row>
    <row r="24" spans="1:10" ht="35.25" customHeight="1">
      <c r="A24" s="5"/>
      <c r="B24" s="14"/>
      <c r="C24" s="5"/>
      <c r="D24" s="14"/>
      <c r="E24" s="14"/>
      <c r="F24" s="15"/>
      <c r="G24" s="32" t="s">
        <v>132</v>
      </c>
      <c r="H24" s="33" t="s">
        <v>114</v>
      </c>
      <c r="I24" s="1"/>
      <c r="J24" s="8" t="s">
        <v>172</v>
      </c>
    </row>
    <row r="25" spans="1:10" ht="15.75">
      <c r="A25" s="7">
        <v>5</v>
      </c>
      <c r="B25" s="11" t="s">
        <v>24</v>
      </c>
      <c r="C25" s="5"/>
      <c r="D25" s="6"/>
      <c r="E25" s="5"/>
      <c r="F25" s="24"/>
      <c r="G25" s="21">
        <v>5</v>
      </c>
      <c r="H25" s="30" t="s">
        <v>24</v>
      </c>
      <c r="I25" s="1"/>
      <c r="J25" s="22"/>
    </row>
    <row r="26" spans="1:10" ht="51.75" customHeight="1">
      <c r="A26" s="5">
        <v>1</v>
      </c>
      <c r="B26" s="10" t="s">
        <v>71</v>
      </c>
      <c r="C26" s="5" t="s">
        <v>90</v>
      </c>
      <c r="D26" s="6">
        <v>390000</v>
      </c>
      <c r="E26" s="5">
        <v>1.15</v>
      </c>
      <c r="F26" s="24">
        <f>D26*E26</f>
        <v>448499.99999999994</v>
      </c>
      <c r="G26" s="5" t="s">
        <v>129</v>
      </c>
      <c r="H26" s="28" t="s">
        <v>71</v>
      </c>
      <c r="I26" s="1"/>
      <c r="J26" s="5" t="s">
        <v>187</v>
      </c>
    </row>
    <row r="27" spans="1:10" ht="48" customHeight="1">
      <c r="A27" s="5">
        <v>2</v>
      </c>
      <c r="B27" s="8" t="s">
        <v>102</v>
      </c>
      <c r="C27" s="5" t="s">
        <v>1</v>
      </c>
      <c r="D27" s="6">
        <v>320000</v>
      </c>
      <c r="E27" s="5">
        <v>1.1</v>
      </c>
      <c r="F27" s="24">
        <f>D27*E27</f>
        <v>352000</v>
      </c>
      <c r="G27" s="5" t="s">
        <v>130</v>
      </c>
      <c r="H27" s="27" t="s">
        <v>102</v>
      </c>
      <c r="I27" s="1"/>
      <c r="J27" s="5" t="s">
        <v>188</v>
      </c>
    </row>
    <row r="28" spans="1:10" ht="65.25" customHeight="1">
      <c r="A28" s="7">
        <v>6</v>
      </c>
      <c r="B28" s="11" t="s">
        <v>94</v>
      </c>
      <c r="C28" s="5" t="s">
        <v>90</v>
      </c>
      <c r="D28" s="6">
        <v>1450000</v>
      </c>
      <c r="E28" s="5">
        <v>1.3</v>
      </c>
      <c r="F28" s="24">
        <f>D28*E28</f>
        <v>1885000</v>
      </c>
      <c r="G28" s="34">
        <v>6</v>
      </c>
      <c r="H28" s="30" t="s">
        <v>94</v>
      </c>
      <c r="I28" s="44">
        <f>I15</f>
        <v>2500000</v>
      </c>
      <c r="J28" s="8" t="s">
        <v>168</v>
      </c>
    </row>
    <row r="29" spans="1:10" ht="45.75" customHeight="1">
      <c r="A29" s="7">
        <v>7</v>
      </c>
      <c r="B29" s="11" t="s">
        <v>95</v>
      </c>
      <c r="C29" s="5" t="s">
        <v>90</v>
      </c>
      <c r="D29" s="6">
        <v>860000</v>
      </c>
      <c r="E29" s="5">
        <v>1.1</v>
      </c>
      <c r="F29" s="24">
        <f>D29*E29</f>
        <v>946000.0000000001</v>
      </c>
      <c r="G29" s="34">
        <v>7</v>
      </c>
      <c r="H29" s="30" t="s">
        <v>95</v>
      </c>
      <c r="I29" s="1"/>
      <c r="J29" s="20" t="s">
        <v>183</v>
      </c>
    </row>
    <row r="30" spans="1:10" ht="15.75">
      <c r="A30" s="7">
        <v>8</v>
      </c>
      <c r="B30" s="11" t="s">
        <v>23</v>
      </c>
      <c r="C30" s="5"/>
      <c r="D30" s="6">
        <v>160000</v>
      </c>
      <c r="E30" s="9">
        <v>1.3</v>
      </c>
      <c r="F30" s="15">
        <f>D30*E30</f>
        <v>208000</v>
      </c>
      <c r="G30" s="35">
        <v>8</v>
      </c>
      <c r="H30" s="30" t="s">
        <v>23</v>
      </c>
      <c r="I30" s="1"/>
      <c r="J30" s="22" t="s">
        <v>166</v>
      </c>
    </row>
    <row r="31" spans="1:10" ht="19.5" customHeight="1">
      <c r="A31" s="7"/>
      <c r="B31" s="11"/>
      <c r="C31" s="5"/>
      <c r="D31" s="6"/>
      <c r="E31" s="5"/>
      <c r="F31" s="24"/>
      <c r="G31" s="36">
        <v>9</v>
      </c>
      <c r="H31" s="37" t="s">
        <v>109</v>
      </c>
      <c r="I31" s="1"/>
      <c r="J31" s="19"/>
    </row>
    <row r="32" spans="1:10" ht="46.5" customHeight="1">
      <c r="A32" s="5"/>
      <c r="B32" s="8"/>
      <c r="C32" s="5"/>
      <c r="D32" s="6"/>
      <c r="E32" s="6"/>
      <c r="F32" s="24"/>
      <c r="G32" s="38" t="s">
        <v>133</v>
      </c>
      <c r="H32" s="33" t="s">
        <v>110</v>
      </c>
      <c r="I32" s="1"/>
      <c r="J32" s="19" t="s">
        <v>169</v>
      </c>
    </row>
    <row r="33" spans="1:10" ht="45" customHeight="1">
      <c r="A33" s="7"/>
      <c r="B33" s="8"/>
      <c r="C33" s="5"/>
      <c r="D33" s="6"/>
      <c r="E33" s="6"/>
      <c r="F33" s="24"/>
      <c r="G33" s="38" t="s">
        <v>134</v>
      </c>
      <c r="H33" s="33" t="s">
        <v>111</v>
      </c>
      <c r="I33" s="1"/>
      <c r="J33" s="19" t="s">
        <v>177</v>
      </c>
    </row>
    <row r="34" spans="1:10" ht="36" customHeight="1">
      <c r="A34" s="7"/>
      <c r="B34" s="11"/>
      <c r="C34" s="5"/>
      <c r="D34" s="6"/>
      <c r="E34" s="5"/>
      <c r="F34" s="15"/>
      <c r="G34" s="40">
        <v>10</v>
      </c>
      <c r="H34" s="37" t="s">
        <v>113</v>
      </c>
      <c r="I34" s="1"/>
      <c r="J34" s="22"/>
    </row>
    <row r="35" spans="1:10" ht="36" customHeight="1">
      <c r="A35" s="7"/>
      <c r="B35" s="8"/>
      <c r="C35" s="5"/>
      <c r="D35" s="6"/>
      <c r="E35" s="5"/>
      <c r="F35" s="15"/>
      <c r="G35" s="41"/>
      <c r="H35" s="33" t="s">
        <v>112</v>
      </c>
      <c r="I35" s="1"/>
      <c r="J35" s="19" t="s">
        <v>170</v>
      </c>
    </row>
    <row r="36" ht="15.75">
      <c r="I36" s="2"/>
    </row>
    <row r="37" ht="15.75">
      <c r="I37" s="2"/>
    </row>
    <row r="38" ht="15.75">
      <c r="I38" s="2"/>
    </row>
    <row r="39" ht="15.75">
      <c r="I39" s="2"/>
    </row>
    <row r="40" ht="15.75">
      <c r="I40" s="2"/>
    </row>
    <row r="41" ht="15.75">
      <c r="I41" s="2"/>
    </row>
  </sheetData>
  <sheetProtection/>
  <mergeCells count="4">
    <mergeCell ref="A1:I1"/>
    <mergeCell ref="A2:I2"/>
    <mergeCell ref="A3:F3"/>
    <mergeCell ref="G3:J3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0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5.140625" style="50" bestFit="1" customWidth="1"/>
    <col min="2" max="2" width="42.8515625" style="88" customWidth="1"/>
    <col min="3" max="3" width="13.140625" style="89" bestFit="1" customWidth="1"/>
    <col min="4" max="4" width="31.00390625" style="90" customWidth="1"/>
    <col min="5" max="5" width="3.57421875" style="91" customWidth="1"/>
    <col min="6" max="6" width="15.421875" style="50" bestFit="1" customWidth="1"/>
    <col min="7" max="7" width="15.00390625" style="50" bestFit="1" customWidth="1"/>
    <col min="8" max="8" width="17.28125" style="50" bestFit="1" customWidth="1"/>
    <col min="9" max="9" width="12.57421875" style="50" bestFit="1" customWidth="1"/>
    <col min="10" max="16384" width="9.140625" style="50" customWidth="1"/>
  </cols>
  <sheetData>
    <row r="1" spans="1:5" ht="20.25">
      <c r="A1" s="246"/>
      <c r="B1" s="246"/>
      <c r="C1" s="246"/>
      <c r="D1" s="48"/>
      <c r="E1" s="49"/>
    </row>
    <row r="2" spans="1:5" s="52" customFormat="1" ht="27.75" customHeight="1">
      <c r="A2" s="247"/>
      <c r="B2" s="247"/>
      <c r="C2" s="247"/>
      <c r="D2" s="51"/>
      <c r="E2" s="51"/>
    </row>
    <row r="3" spans="1:5" s="54" customFormat="1" ht="29.25" customHeight="1">
      <c r="A3" s="248"/>
      <c r="B3" s="248"/>
      <c r="C3" s="249"/>
      <c r="D3" s="250"/>
      <c r="E3" s="53"/>
    </row>
    <row r="4" spans="1:4" s="56" customFormat="1" ht="31.5" customHeight="1">
      <c r="A4" s="251"/>
      <c r="B4" s="251"/>
      <c r="C4" s="55"/>
      <c r="D4" s="245"/>
    </row>
    <row r="5" spans="1:4" s="56" customFormat="1" ht="72.75" customHeight="1">
      <c r="A5" s="251"/>
      <c r="B5" s="251"/>
      <c r="C5" s="57"/>
      <c r="D5" s="245"/>
    </row>
    <row r="6" spans="1:5" s="61" customFormat="1" ht="15.75">
      <c r="A6" s="58"/>
      <c r="B6" s="58"/>
      <c r="C6" s="58"/>
      <c r="D6" s="59"/>
      <c r="E6" s="60"/>
    </row>
    <row r="7" spans="1:5" s="64" customFormat="1" ht="28.5" customHeight="1" hidden="1">
      <c r="A7" s="62"/>
      <c r="B7" s="63"/>
      <c r="C7" s="58"/>
      <c r="D7" s="59"/>
      <c r="E7" s="60"/>
    </row>
    <row r="8" spans="1:5" s="68" customFormat="1" ht="18.75">
      <c r="A8" s="65" t="s">
        <v>142</v>
      </c>
      <c r="B8" s="66" t="s">
        <v>3</v>
      </c>
      <c r="C8" s="67"/>
      <c r="D8" s="59"/>
      <c r="E8" s="60"/>
    </row>
    <row r="9" spans="1:5" s="68" customFormat="1" ht="18.75">
      <c r="A9" s="65">
        <v>1</v>
      </c>
      <c r="B9" s="66" t="s">
        <v>75</v>
      </c>
      <c r="C9" s="67"/>
      <c r="D9" s="59"/>
      <c r="E9" s="60"/>
    </row>
    <row r="10" spans="1:9" s="68" customFormat="1" ht="35.25" customHeight="1">
      <c r="A10" s="69">
        <v>1.1</v>
      </c>
      <c r="B10" s="70" t="s">
        <v>28</v>
      </c>
      <c r="C10" s="71">
        <v>500000</v>
      </c>
      <c r="D10" s="70" t="s">
        <v>199</v>
      </c>
      <c r="E10" s="72"/>
      <c r="G10" s="68">
        <f>70000000/129.5</f>
        <v>540540.5405405406</v>
      </c>
      <c r="H10" s="73">
        <v>120000000</v>
      </c>
      <c r="I10" s="74">
        <f>H10/803</f>
        <v>149439.60149439602</v>
      </c>
    </row>
    <row r="11" spans="1:7" s="68" customFormat="1" ht="31.5">
      <c r="A11" s="69">
        <v>1.2</v>
      </c>
      <c r="B11" s="70" t="s">
        <v>29</v>
      </c>
      <c r="C11" s="71">
        <v>700000</v>
      </c>
      <c r="D11" s="75"/>
      <c r="E11" s="76"/>
      <c r="G11" s="68" t="s">
        <v>155</v>
      </c>
    </row>
    <row r="12" spans="1:5" s="68" customFormat="1" ht="32.25">
      <c r="A12" s="69">
        <v>1.3</v>
      </c>
      <c r="B12" s="77" t="s">
        <v>68</v>
      </c>
      <c r="C12" s="71">
        <v>1100000</v>
      </c>
      <c r="D12" s="59" t="s">
        <v>189</v>
      </c>
      <c r="E12" s="60"/>
    </row>
    <row r="13" spans="1:7" s="68" customFormat="1" ht="48">
      <c r="A13" s="69">
        <v>1.4</v>
      </c>
      <c r="B13" s="77" t="s">
        <v>153</v>
      </c>
      <c r="C13" s="71" t="str">
        <f>C14</f>
        <v>QĐ 01</v>
      </c>
      <c r="D13" s="59" t="s">
        <v>191</v>
      </c>
      <c r="E13" s="60"/>
      <c r="G13" s="68">
        <f>140000000/210</f>
        <v>666666.6666666666</v>
      </c>
    </row>
    <row r="14" spans="1:5" s="68" customFormat="1" ht="47.25">
      <c r="A14" s="69">
        <v>1.5</v>
      </c>
      <c r="B14" s="70" t="s">
        <v>30</v>
      </c>
      <c r="C14" s="71" t="s">
        <v>192</v>
      </c>
      <c r="D14" s="59"/>
      <c r="E14" s="60"/>
    </row>
    <row r="15" spans="1:7" s="68" customFormat="1" ht="36" customHeight="1">
      <c r="A15" s="69">
        <v>1.6</v>
      </c>
      <c r="B15" s="77" t="s">
        <v>154</v>
      </c>
      <c r="C15" s="71" t="str">
        <f>C14</f>
        <v>QĐ 01</v>
      </c>
      <c r="D15" s="59"/>
      <c r="E15" s="60"/>
      <c r="G15" s="68">
        <f>40000000/50</f>
        <v>800000</v>
      </c>
    </row>
    <row r="16" spans="1:5" s="68" customFormat="1" ht="31.5">
      <c r="A16" s="69">
        <v>1.7</v>
      </c>
      <c r="B16" s="77" t="s">
        <v>63</v>
      </c>
      <c r="C16" s="71" t="str">
        <f>C14</f>
        <v>QĐ 01</v>
      </c>
      <c r="D16" s="59"/>
      <c r="E16" s="60"/>
    </row>
    <row r="17" spans="1:7" s="68" customFormat="1" ht="31.5">
      <c r="A17" s="69">
        <v>1.8</v>
      </c>
      <c r="B17" s="77" t="s">
        <v>61</v>
      </c>
      <c r="C17" s="71" t="str">
        <f>C14</f>
        <v>QĐ 01</v>
      </c>
      <c r="D17" s="59"/>
      <c r="E17" s="60"/>
      <c r="G17" s="68">
        <f>450000*1.25</f>
        <v>562500</v>
      </c>
    </row>
    <row r="18" spans="1:8" s="68" customFormat="1" ht="18.75">
      <c r="A18" s="65">
        <v>2</v>
      </c>
      <c r="B18" s="66" t="s">
        <v>76</v>
      </c>
      <c r="C18" s="78"/>
      <c r="D18" s="59"/>
      <c r="E18" s="60"/>
      <c r="H18" s="68">
        <f>70000000/700</f>
        <v>100000</v>
      </c>
    </row>
    <row r="19" spans="1:5" s="68" customFormat="1" ht="30.75" customHeight="1">
      <c r="A19" s="69">
        <v>2.1</v>
      </c>
      <c r="B19" s="70" t="s">
        <v>31</v>
      </c>
      <c r="C19" s="71">
        <v>1000000</v>
      </c>
      <c r="D19" s="59" t="s">
        <v>181</v>
      </c>
      <c r="E19" s="60"/>
    </row>
    <row r="20" spans="1:5" s="68" customFormat="1" ht="32.25">
      <c r="A20" s="69">
        <v>2.2</v>
      </c>
      <c r="B20" s="70" t="s">
        <v>32</v>
      </c>
      <c r="C20" s="78"/>
      <c r="D20" s="59" t="s">
        <v>190</v>
      </c>
      <c r="E20" s="60"/>
    </row>
    <row r="21" spans="1:5" s="68" customFormat="1" ht="18.75">
      <c r="A21" s="65">
        <v>3</v>
      </c>
      <c r="B21" s="79" t="s">
        <v>33</v>
      </c>
      <c r="C21" s="80"/>
      <c r="D21" s="81"/>
      <c r="E21" s="82"/>
    </row>
    <row r="22" spans="1:5" s="68" customFormat="1" ht="18.75">
      <c r="A22" s="65">
        <v>4</v>
      </c>
      <c r="B22" s="79" t="s">
        <v>156</v>
      </c>
      <c r="C22" s="78"/>
      <c r="D22" s="59"/>
      <c r="E22" s="60"/>
    </row>
    <row r="23" spans="1:5" s="68" customFormat="1" ht="48">
      <c r="A23" s="69">
        <v>4.1</v>
      </c>
      <c r="B23" s="77" t="s">
        <v>157</v>
      </c>
      <c r="C23" s="78"/>
      <c r="D23" s="59" t="s">
        <v>196</v>
      </c>
      <c r="E23" s="60"/>
    </row>
    <row r="24" spans="1:5" s="68" customFormat="1" ht="31.5" customHeight="1">
      <c r="A24" s="69">
        <v>4.2</v>
      </c>
      <c r="B24" s="77" t="s">
        <v>158</v>
      </c>
      <c r="C24" s="78"/>
      <c r="D24" s="59" t="s">
        <v>182</v>
      </c>
      <c r="E24" s="60"/>
    </row>
    <row r="25" spans="1:5" s="68" customFormat="1" ht="18.75">
      <c r="A25" s="65" t="s">
        <v>143</v>
      </c>
      <c r="B25" s="66" t="s">
        <v>6</v>
      </c>
      <c r="C25" s="78"/>
      <c r="D25" s="59"/>
      <c r="E25" s="60"/>
    </row>
    <row r="26" spans="1:5" s="68" customFormat="1" ht="18.75">
      <c r="A26" s="65" t="s">
        <v>151</v>
      </c>
      <c r="B26" s="66" t="s">
        <v>75</v>
      </c>
      <c r="C26" s="78"/>
      <c r="D26" s="59"/>
      <c r="E26" s="60"/>
    </row>
    <row r="27" spans="1:5" s="68" customFormat="1" ht="31.5">
      <c r="A27" s="69">
        <v>1.1</v>
      </c>
      <c r="B27" s="70" t="s">
        <v>34</v>
      </c>
      <c r="C27" s="78"/>
      <c r="D27" s="83" t="str">
        <f>D28</f>
        <v>Xem lại đoạn liền kề</v>
      </c>
      <c r="E27" s="60"/>
    </row>
    <row r="28" spans="1:5" s="68" customFormat="1" ht="31.5">
      <c r="A28" s="69">
        <v>1.2</v>
      </c>
      <c r="B28" s="70" t="s">
        <v>89</v>
      </c>
      <c r="C28" s="78"/>
      <c r="D28" s="83" t="s">
        <v>198</v>
      </c>
      <c r="E28" s="60"/>
    </row>
    <row r="29" spans="1:5" s="68" customFormat="1" ht="31.5">
      <c r="A29" s="69">
        <v>1.3</v>
      </c>
      <c r="B29" s="70" t="s">
        <v>35</v>
      </c>
      <c r="C29" s="71">
        <v>400000</v>
      </c>
      <c r="D29" s="59"/>
      <c r="E29" s="60"/>
    </row>
    <row r="30" spans="1:5" s="68" customFormat="1" ht="31.5" customHeight="1">
      <c r="A30" s="69">
        <v>1.4</v>
      </c>
      <c r="B30" s="77" t="s">
        <v>63</v>
      </c>
      <c r="C30" s="78"/>
      <c r="D30" s="59" t="s">
        <v>193</v>
      </c>
      <c r="E30" s="60"/>
    </row>
    <row r="31" spans="1:5" s="68" customFormat="1" ht="31.5">
      <c r="A31" s="69">
        <v>1.5</v>
      </c>
      <c r="B31" s="77" t="s">
        <v>62</v>
      </c>
      <c r="C31" s="78"/>
      <c r="D31" s="59"/>
      <c r="E31" s="60"/>
    </row>
    <row r="32" spans="1:5" s="68" customFormat="1" ht="18.75">
      <c r="A32" s="65">
        <v>2</v>
      </c>
      <c r="B32" s="66" t="s">
        <v>77</v>
      </c>
      <c r="C32" s="80"/>
      <c r="D32" s="81"/>
      <c r="E32" s="82"/>
    </row>
    <row r="33" spans="1:5" s="68" customFormat="1" ht="18.75">
      <c r="A33" s="65" t="s">
        <v>99</v>
      </c>
      <c r="B33" s="66" t="s">
        <v>8</v>
      </c>
      <c r="C33" s="78"/>
      <c r="D33" s="59"/>
      <c r="E33" s="60"/>
    </row>
    <row r="34" spans="1:5" s="68" customFormat="1" ht="18.75">
      <c r="A34" s="65">
        <v>1</v>
      </c>
      <c r="B34" s="66" t="s">
        <v>75</v>
      </c>
      <c r="C34" s="78"/>
      <c r="D34" s="59"/>
      <c r="E34" s="60"/>
    </row>
    <row r="35" spans="1:5" s="68" customFormat="1" ht="49.5" customHeight="1">
      <c r="A35" s="69">
        <v>1.1</v>
      </c>
      <c r="B35" s="70" t="s">
        <v>36</v>
      </c>
      <c r="C35" s="71">
        <v>400000</v>
      </c>
      <c r="D35" s="59" t="s">
        <v>178</v>
      </c>
      <c r="E35" s="60"/>
    </row>
    <row r="36" spans="1:5" s="68" customFormat="1" ht="31.5">
      <c r="A36" s="69">
        <v>1.2</v>
      </c>
      <c r="B36" s="70" t="s">
        <v>37</v>
      </c>
      <c r="C36" s="71"/>
      <c r="D36" s="59"/>
      <c r="E36" s="60"/>
    </row>
    <row r="37" spans="1:5" s="68" customFormat="1" ht="31.5">
      <c r="A37" s="69">
        <v>1.3</v>
      </c>
      <c r="B37" s="70" t="s">
        <v>38</v>
      </c>
      <c r="C37" s="71"/>
      <c r="D37" s="59"/>
      <c r="E37" s="60"/>
    </row>
    <row r="38" spans="1:5" s="68" customFormat="1" ht="64.5" customHeight="1">
      <c r="A38" s="69">
        <v>1.4</v>
      </c>
      <c r="B38" s="77" t="s">
        <v>63</v>
      </c>
      <c r="C38" s="71">
        <v>220000</v>
      </c>
      <c r="D38" s="59" t="s">
        <v>179</v>
      </c>
      <c r="E38" s="60"/>
    </row>
    <row r="39" spans="1:5" s="68" customFormat="1" ht="31.5">
      <c r="A39" s="69">
        <v>1.5</v>
      </c>
      <c r="B39" s="77" t="s">
        <v>64</v>
      </c>
      <c r="C39" s="78"/>
      <c r="D39" s="59"/>
      <c r="E39" s="60"/>
    </row>
    <row r="40" spans="1:5" s="68" customFormat="1" ht="18.75">
      <c r="A40" s="65">
        <v>2</v>
      </c>
      <c r="B40" s="66" t="s">
        <v>78</v>
      </c>
      <c r="C40" s="78"/>
      <c r="D40" s="59"/>
      <c r="E40" s="60"/>
    </row>
    <row r="41" spans="1:5" s="68" customFormat="1" ht="63">
      <c r="A41" s="69">
        <v>2.1</v>
      </c>
      <c r="B41" s="77" t="s">
        <v>65</v>
      </c>
      <c r="C41" s="78"/>
      <c r="D41" s="59" t="s">
        <v>194</v>
      </c>
      <c r="E41" s="60"/>
    </row>
    <row r="42" spans="1:5" s="68" customFormat="1" ht="63">
      <c r="A42" s="69">
        <v>2.2</v>
      </c>
      <c r="B42" s="77" t="s">
        <v>66</v>
      </c>
      <c r="C42" s="78"/>
      <c r="D42" s="59"/>
      <c r="E42" s="60"/>
    </row>
    <row r="43" spans="1:5" s="68" customFormat="1" ht="18.75">
      <c r="A43" s="65"/>
      <c r="B43" s="66" t="s">
        <v>79</v>
      </c>
      <c r="C43" s="80"/>
      <c r="D43" s="81"/>
      <c r="E43" s="82"/>
    </row>
    <row r="44" spans="1:5" s="68" customFormat="1" ht="18.75">
      <c r="A44" s="65" t="s">
        <v>144</v>
      </c>
      <c r="B44" s="66" t="s">
        <v>9</v>
      </c>
      <c r="C44" s="78"/>
      <c r="D44" s="59"/>
      <c r="E44" s="60"/>
    </row>
    <row r="45" spans="1:5" s="68" customFormat="1" ht="18.75">
      <c r="A45" s="65">
        <v>1</v>
      </c>
      <c r="B45" s="66" t="s">
        <v>75</v>
      </c>
      <c r="C45" s="78"/>
      <c r="D45" s="59"/>
      <c r="E45" s="60"/>
    </row>
    <row r="46" spans="1:6" s="68" customFormat="1" ht="31.5">
      <c r="A46" s="69">
        <v>1.1</v>
      </c>
      <c r="B46" s="70" t="s">
        <v>39</v>
      </c>
      <c r="C46" s="71">
        <v>450000</v>
      </c>
      <c r="D46" s="59"/>
      <c r="E46" s="60"/>
      <c r="F46" s="84">
        <f>120000000-75000000</f>
        <v>45000000</v>
      </c>
    </row>
    <row r="47" spans="1:6" s="68" customFormat="1" ht="83.25" customHeight="1">
      <c r="A47" s="69">
        <v>1.2</v>
      </c>
      <c r="B47" s="70" t="s">
        <v>40</v>
      </c>
      <c r="C47" s="78"/>
      <c r="D47" s="59" t="s">
        <v>180</v>
      </c>
      <c r="E47" s="60"/>
      <c r="F47" s="84">
        <f>F46/78</f>
        <v>576923.0769230769</v>
      </c>
    </row>
    <row r="48" spans="1:6" s="68" customFormat="1" ht="31.5">
      <c r="A48" s="69">
        <v>1.3</v>
      </c>
      <c r="B48" s="70" t="s">
        <v>41</v>
      </c>
      <c r="C48" s="78"/>
      <c r="D48" s="59"/>
      <c r="E48" s="60"/>
      <c r="F48" s="84"/>
    </row>
    <row r="49" spans="1:6" s="68" customFormat="1" ht="31.5">
      <c r="A49" s="69">
        <v>1.4</v>
      </c>
      <c r="B49" s="70" t="s">
        <v>42</v>
      </c>
      <c r="C49" s="78"/>
      <c r="D49" s="59"/>
      <c r="E49" s="60"/>
      <c r="F49" s="84"/>
    </row>
    <row r="50" spans="1:6" s="68" customFormat="1" ht="31.5">
      <c r="A50" s="69">
        <v>1.5</v>
      </c>
      <c r="B50" s="70" t="s">
        <v>43</v>
      </c>
      <c r="C50" s="78"/>
      <c r="D50" s="59"/>
      <c r="E50" s="60"/>
      <c r="F50" s="84"/>
    </row>
    <row r="51" spans="1:6" s="68" customFormat="1" ht="31.5">
      <c r="A51" s="69">
        <v>1.6</v>
      </c>
      <c r="B51" s="77" t="s">
        <v>67</v>
      </c>
      <c r="C51" s="78"/>
      <c r="D51" s="59"/>
      <c r="E51" s="60"/>
      <c r="F51" s="84">
        <f>315000*1.2</f>
        <v>378000</v>
      </c>
    </row>
    <row r="52" spans="1:6" s="68" customFormat="1" ht="31.5">
      <c r="A52" s="69">
        <v>1.7</v>
      </c>
      <c r="B52" s="77" t="s">
        <v>64</v>
      </c>
      <c r="C52" s="78"/>
      <c r="D52" s="59"/>
      <c r="E52" s="60"/>
      <c r="F52" s="84"/>
    </row>
    <row r="53" spans="1:5" s="68" customFormat="1" ht="18.75">
      <c r="A53" s="65">
        <v>2</v>
      </c>
      <c r="B53" s="66" t="s">
        <v>80</v>
      </c>
      <c r="C53" s="80"/>
      <c r="D53" s="81"/>
      <c r="E53" s="82"/>
    </row>
    <row r="54" spans="1:5" s="68" customFormat="1" ht="18.75">
      <c r="A54" s="65" t="s">
        <v>145</v>
      </c>
      <c r="B54" s="66" t="s">
        <v>10</v>
      </c>
      <c r="C54" s="78"/>
      <c r="D54" s="59"/>
      <c r="E54" s="60"/>
    </row>
    <row r="55" spans="1:5" s="68" customFormat="1" ht="18.75">
      <c r="A55" s="65">
        <v>1</v>
      </c>
      <c r="B55" s="66" t="s">
        <v>75</v>
      </c>
      <c r="C55" s="78"/>
      <c r="D55" s="59"/>
      <c r="E55" s="60"/>
    </row>
    <row r="56" spans="1:5" s="68" customFormat="1" ht="31.5">
      <c r="A56" s="69">
        <v>1.1</v>
      </c>
      <c r="B56" s="70" t="s">
        <v>44</v>
      </c>
      <c r="C56" s="71"/>
      <c r="D56" s="59"/>
      <c r="E56" s="60"/>
    </row>
    <row r="57" spans="1:5" s="68" customFormat="1" ht="30.75" customHeight="1">
      <c r="A57" s="69">
        <v>1.2</v>
      </c>
      <c r="B57" s="70" t="s">
        <v>93</v>
      </c>
      <c r="C57" s="71" t="s">
        <v>192</v>
      </c>
      <c r="D57" s="59"/>
      <c r="E57" s="60"/>
    </row>
    <row r="58" spans="1:5" s="68" customFormat="1" ht="31.5">
      <c r="A58" s="69">
        <v>1.3</v>
      </c>
      <c r="B58" s="77" t="s">
        <v>60</v>
      </c>
      <c r="C58" s="71"/>
      <c r="D58" s="59"/>
      <c r="E58" s="60"/>
    </row>
    <row r="59" spans="1:5" s="68" customFormat="1" ht="31.5">
      <c r="A59" s="69">
        <v>1.4</v>
      </c>
      <c r="B59" s="70" t="s">
        <v>74</v>
      </c>
      <c r="C59" s="71"/>
      <c r="D59" s="59"/>
      <c r="E59" s="60"/>
    </row>
    <row r="60" spans="1:5" s="68" customFormat="1" ht="18.75">
      <c r="A60" s="65"/>
      <c r="B60" s="66" t="s">
        <v>81</v>
      </c>
      <c r="C60" s="85"/>
      <c r="D60" s="81"/>
      <c r="E60" s="82"/>
    </row>
    <row r="61" spans="1:5" s="68" customFormat="1" ht="18.75">
      <c r="A61" s="65" t="s">
        <v>146</v>
      </c>
      <c r="B61" s="66" t="s">
        <v>45</v>
      </c>
      <c r="C61" s="71"/>
      <c r="D61" s="59"/>
      <c r="E61" s="60"/>
    </row>
    <row r="62" spans="1:5" s="68" customFormat="1" ht="18.75">
      <c r="A62" s="65">
        <v>1</v>
      </c>
      <c r="B62" s="66" t="s">
        <v>27</v>
      </c>
      <c r="C62" s="71"/>
      <c r="D62" s="59"/>
      <c r="E62" s="60"/>
    </row>
    <row r="63" spans="1:5" s="68" customFormat="1" ht="31.5">
      <c r="A63" s="69">
        <v>1.1</v>
      </c>
      <c r="B63" s="77" t="s">
        <v>69</v>
      </c>
      <c r="C63" s="71" t="s">
        <v>192</v>
      </c>
      <c r="D63" s="59"/>
      <c r="E63" s="60"/>
    </row>
    <row r="64" spans="1:5" s="68" customFormat="1" ht="31.5">
      <c r="A64" s="69">
        <v>1.2</v>
      </c>
      <c r="B64" s="70" t="s">
        <v>46</v>
      </c>
      <c r="C64" s="71" t="str">
        <f>C63</f>
        <v>QĐ 01</v>
      </c>
      <c r="D64" s="59"/>
      <c r="E64" s="60"/>
    </row>
    <row r="65" spans="1:5" s="68" customFormat="1" ht="31.5">
      <c r="A65" s="69">
        <v>1.3</v>
      </c>
      <c r="B65" s="70" t="s">
        <v>47</v>
      </c>
      <c r="C65" s="71" t="str">
        <f>C63</f>
        <v>QĐ 01</v>
      </c>
      <c r="D65" s="59"/>
      <c r="E65" s="60"/>
    </row>
    <row r="66" spans="1:5" s="68" customFormat="1" ht="18.75">
      <c r="A66" s="65">
        <v>2</v>
      </c>
      <c r="B66" s="66" t="s">
        <v>82</v>
      </c>
      <c r="C66" s="80"/>
      <c r="D66" s="81"/>
      <c r="E66" s="82"/>
    </row>
    <row r="67" spans="1:5" s="68" customFormat="1" ht="18.75">
      <c r="A67" s="65">
        <v>3</v>
      </c>
      <c r="B67" s="66" t="s">
        <v>159</v>
      </c>
      <c r="C67" s="78"/>
      <c r="D67" s="59"/>
      <c r="E67" s="60"/>
    </row>
    <row r="68" spans="1:5" s="68" customFormat="1" ht="47.25" customHeight="1">
      <c r="A68" s="65">
        <v>3.1</v>
      </c>
      <c r="B68" s="66" t="s">
        <v>160</v>
      </c>
      <c r="C68" s="78"/>
      <c r="D68" s="59" t="s">
        <v>182</v>
      </c>
      <c r="E68" s="60"/>
    </row>
    <row r="69" spans="1:5" s="68" customFormat="1" ht="18.75">
      <c r="A69" s="65" t="s">
        <v>147</v>
      </c>
      <c r="B69" s="66" t="s">
        <v>48</v>
      </c>
      <c r="C69" s="78"/>
      <c r="D69" s="59"/>
      <c r="E69" s="60"/>
    </row>
    <row r="70" spans="1:5" s="68" customFormat="1" ht="18.75">
      <c r="A70" s="65">
        <v>1</v>
      </c>
      <c r="B70" s="66" t="s">
        <v>83</v>
      </c>
      <c r="C70" s="71"/>
      <c r="D70" s="59"/>
      <c r="E70" s="60"/>
    </row>
    <row r="71" spans="1:5" s="68" customFormat="1" ht="31.5">
      <c r="A71" s="69">
        <v>1.1</v>
      </c>
      <c r="B71" s="70" t="s">
        <v>49</v>
      </c>
      <c r="C71" s="71" t="s">
        <v>192</v>
      </c>
      <c r="D71" s="59"/>
      <c r="E71" s="60"/>
    </row>
    <row r="72" spans="1:5" s="68" customFormat="1" ht="31.5">
      <c r="A72" s="69">
        <v>1.2</v>
      </c>
      <c r="B72" s="70" t="s">
        <v>50</v>
      </c>
      <c r="C72" s="71" t="s">
        <v>192</v>
      </c>
      <c r="D72" s="59"/>
      <c r="E72" s="60"/>
    </row>
    <row r="73" spans="1:5" s="68" customFormat="1" ht="18.75">
      <c r="A73" s="65">
        <v>2</v>
      </c>
      <c r="B73" s="66" t="s">
        <v>84</v>
      </c>
      <c r="C73" s="71" t="s">
        <v>192</v>
      </c>
      <c r="D73" s="59"/>
      <c r="E73" s="60"/>
    </row>
    <row r="74" spans="1:5" s="68" customFormat="1" ht="18.75">
      <c r="A74" s="65" t="s">
        <v>148</v>
      </c>
      <c r="B74" s="66" t="s">
        <v>11</v>
      </c>
      <c r="C74" s="71"/>
      <c r="D74" s="59"/>
      <c r="E74" s="60"/>
    </row>
    <row r="75" spans="1:5" s="68" customFormat="1" ht="18.75">
      <c r="A75" s="65">
        <v>1</v>
      </c>
      <c r="B75" s="66" t="s">
        <v>27</v>
      </c>
      <c r="C75" s="71"/>
      <c r="D75" s="59"/>
      <c r="E75" s="60"/>
    </row>
    <row r="76" spans="1:5" s="68" customFormat="1" ht="31.5">
      <c r="A76" s="69">
        <v>1.1</v>
      </c>
      <c r="B76" s="70" t="s">
        <v>92</v>
      </c>
      <c r="C76" s="71" t="s">
        <v>192</v>
      </c>
      <c r="D76" s="59"/>
      <c r="E76" s="60"/>
    </row>
    <row r="77" spans="1:5" s="68" customFormat="1" ht="47.25">
      <c r="A77" s="69">
        <v>1.2</v>
      </c>
      <c r="B77" s="70" t="s">
        <v>51</v>
      </c>
      <c r="C77" s="71" t="s">
        <v>192</v>
      </c>
      <c r="D77" s="59"/>
      <c r="E77" s="60"/>
    </row>
    <row r="78" spans="1:5" s="68" customFormat="1" ht="31.5">
      <c r="A78" s="69">
        <v>1.3</v>
      </c>
      <c r="B78" s="70" t="s">
        <v>46</v>
      </c>
      <c r="C78" s="71" t="s">
        <v>192</v>
      </c>
      <c r="D78" s="86" t="s">
        <v>173</v>
      </c>
      <c r="E78" s="87"/>
    </row>
    <row r="79" spans="1:5" s="68" customFormat="1" ht="31.5">
      <c r="A79" s="69">
        <v>1.4</v>
      </c>
      <c r="B79" s="70" t="s">
        <v>52</v>
      </c>
      <c r="C79" s="71" t="s">
        <v>192</v>
      </c>
      <c r="D79" s="59"/>
      <c r="E79" s="60"/>
    </row>
    <row r="80" spans="1:5" s="68" customFormat="1" ht="18.75">
      <c r="A80" s="65">
        <v>2</v>
      </c>
      <c r="B80" s="66" t="s">
        <v>85</v>
      </c>
      <c r="C80" s="71" t="s">
        <v>192</v>
      </c>
      <c r="D80" s="81"/>
      <c r="E80" s="82"/>
    </row>
    <row r="81" spans="1:5" s="68" customFormat="1" ht="18.75">
      <c r="A81" s="65" t="s">
        <v>149</v>
      </c>
      <c r="B81" s="66" t="s">
        <v>12</v>
      </c>
      <c r="C81" s="71"/>
      <c r="D81" s="59"/>
      <c r="E81" s="60"/>
    </row>
    <row r="82" spans="1:5" s="68" customFormat="1" ht="18.75">
      <c r="A82" s="65">
        <v>1</v>
      </c>
      <c r="B82" s="66" t="s">
        <v>86</v>
      </c>
      <c r="C82" s="71"/>
      <c r="D82" s="59"/>
      <c r="E82" s="60"/>
    </row>
    <row r="83" spans="1:5" s="68" customFormat="1" ht="31.5">
      <c r="A83" s="69">
        <v>1.1</v>
      </c>
      <c r="B83" s="70" t="s">
        <v>53</v>
      </c>
      <c r="C83" s="71" t="s">
        <v>192</v>
      </c>
      <c r="D83" s="59" t="s">
        <v>197</v>
      </c>
      <c r="E83" s="60"/>
    </row>
    <row r="84" spans="1:5" s="68" customFormat="1" ht="47.25">
      <c r="A84" s="69">
        <v>1.2</v>
      </c>
      <c r="B84" s="70" t="s">
        <v>54</v>
      </c>
      <c r="C84" s="71" t="s">
        <v>192</v>
      </c>
      <c r="D84" s="59"/>
      <c r="E84" s="60"/>
    </row>
    <row r="85" spans="1:5" s="68" customFormat="1" ht="18.75">
      <c r="A85" s="65">
        <v>2</v>
      </c>
      <c r="B85" s="66" t="s">
        <v>87</v>
      </c>
      <c r="C85" s="71" t="s">
        <v>192</v>
      </c>
      <c r="D85" s="59"/>
      <c r="E85" s="60"/>
    </row>
    <row r="86" spans="1:5" s="68" customFormat="1" ht="18.75">
      <c r="A86" s="65" t="s">
        <v>150</v>
      </c>
      <c r="B86" s="66" t="s">
        <v>4</v>
      </c>
      <c r="C86" s="78"/>
      <c r="D86" s="59"/>
      <c r="E86" s="60"/>
    </row>
    <row r="87" spans="1:5" s="68" customFormat="1" ht="18.75">
      <c r="A87" s="65">
        <v>1</v>
      </c>
      <c r="B87" s="66" t="s">
        <v>76</v>
      </c>
      <c r="C87" s="78"/>
      <c r="D87" s="59"/>
      <c r="E87" s="60"/>
    </row>
    <row r="88" spans="1:5" s="68" customFormat="1" ht="31.5">
      <c r="A88" s="69">
        <v>1.1</v>
      </c>
      <c r="B88" s="70" t="s">
        <v>55</v>
      </c>
      <c r="C88" s="78"/>
      <c r="D88" s="59"/>
      <c r="E88" s="60"/>
    </row>
    <row r="89" spans="1:5" s="68" customFormat="1" ht="31.5">
      <c r="A89" s="69">
        <v>1.2</v>
      </c>
      <c r="B89" s="70" t="s">
        <v>56</v>
      </c>
      <c r="C89" s="78"/>
      <c r="D89" s="59"/>
      <c r="E89" s="60"/>
    </row>
    <row r="90" spans="1:5" s="68" customFormat="1" ht="31.5">
      <c r="A90" s="69">
        <v>1.3</v>
      </c>
      <c r="B90" s="70" t="s">
        <v>57</v>
      </c>
      <c r="C90" s="71">
        <v>300000</v>
      </c>
      <c r="D90" s="59"/>
      <c r="E90" s="60"/>
    </row>
    <row r="91" spans="1:5" s="68" customFormat="1" ht="31.5">
      <c r="A91" s="69">
        <v>1.4</v>
      </c>
      <c r="B91" s="70" t="s">
        <v>58</v>
      </c>
      <c r="C91" s="78"/>
      <c r="D91" s="59"/>
      <c r="E91" s="60"/>
    </row>
    <row r="92" spans="1:5" s="68" customFormat="1" ht="47.25">
      <c r="A92" s="69">
        <v>1.5</v>
      </c>
      <c r="B92" s="70" t="s">
        <v>59</v>
      </c>
      <c r="C92" s="78"/>
      <c r="D92" s="59"/>
      <c r="E92" s="60"/>
    </row>
    <row r="93" spans="1:5" s="68" customFormat="1" ht="18.75">
      <c r="A93" s="65">
        <v>2</v>
      </c>
      <c r="B93" s="66" t="s">
        <v>91</v>
      </c>
      <c r="C93" s="80"/>
      <c r="D93" s="81"/>
      <c r="E93" s="82"/>
    </row>
    <row r="95" ht="18.75">
      <c r="B95" s="88" t="s">
        <v>195</v>
      </c>
    </row>
    <row r="96" spans="3:5" ht="18.75">
      <c r="C96" s="50"/>
      <c r="D96" s="92"/>
      <c r="E96" s="93"/>
    </row>
    <row r="97" ht="18.75">
      <c r="C97" s="50"/>
    </row>
    <row r="98" ht="18.75">
      <c r="C98" s="50"/>
    </row>
    <row r="99" ht="18.75">
      <c r="C99" s="50"/>
    </row>
    <row r="100" ht="18.75">
      <c r="C100" s="50"/>
    </row>
    <row r="101" ht="18.75">
      <c r="C101" s="50"/>
    </row>
    <row r="102" ht="18.75">
      <c r="C102" s="50"/>
    </row>
    <row r="103" ht="18.75">
      <c r="C103" s="50"/>
    </row>
    <row r="104" ht="18.75">
      <c r="C104" s="50"/>
    </row>
    <row r="105" ht="18.75">
      <c r="C105" s="50"/>
    </row>
    <row r="106" ht="18.75">
      <c r="C106" s="50"/>
    </row>
    <row r="107" ht="18.75">
      <c r="C107" s="50"/>
    </row>
    <row r="108" ht="18.75">
      <c r="C108" s="50"/>
    </row>
    <row r="109" ht="18.75">
      <c r="C109" s="50"/>
    </row>
    <row r="110" ht="18.75">
      <c r="C110" s="50"/>
    </row>
    <row r="111" ht="18.75">
      <c r="C111" s="50"/>
    </row>
    <row r="112" ht="18.75">
      <c r="C112" s="50"/>
    </row>
    <row r="113" ht="18.75">
      <c r="C113" s="50"/>
    </row>
    <row r="114" ht="18.75">
      <c r="C114" s="50"/>
    </row>
    <row r="115" ht="18.75">
      <c r="C115" s="50"/>
    </row>
    <row r="116" ht="18.75">
      <c r="C116" s="50"/>
    </row>
    <row r="117" ht="18.75">
      <c r="C117" s="50"/>
    </row>
    <row r="118" ht="18.75">
      <c r="C118" s="50"/>
    </row>
    <row r="119" ht="18.75">
      <c r="C119" s="50"/>
    </row>
    <row r="120" ht="18.75">
      <c r="C120" s="50"/>
    </row>
    <row r="121" ht="18.75">
      <c r="C121" s="50"/>
    </row>
    <row r="122" ht="18.75">
      <c r="C122" s="50"/>
    </row>
    <row r="123" ht="18.75">
      <c r="C123" s="50"/>
    </row>
    <row r="124" ht="18.75">
      <c r="C124" s="50"/>
    </row>
    <row r="125" ht="18.75">
      <c r="C125" s="50"/>
    </row>
    <row r="126" ht="18.75">
      <c r="C126" s="50"/>
    </row>
    <row r="127" ht="18.75">
      <c r="C127" s="50"/>
    </row>
    <row r="128" ht="18.75">
      <c r="C128" s="50"/>
    </row>
    <row r="129" ht="18.75">
      <c r="C129" s="50"/>
    </row>
    <row r="130" ht="18.75">
      <c r="C130" s="50"/>
    </row>
    <row r="131" ht="18.75">
      <c r="C131" s="50"/>
    </row>
    <row r="132" ht="18.75">
      <c r="C132" s="50"/>
    </row>
    <row r="133" ht="18.75">
      <c r="C133" s="50"/>
    </row>
    <row r="134" ht="18.75">
      <c r="C134" s="50"/>
    </row>
    <row r="135" ht="18.75">
      <c r="C135" s="50"/>
    </row>
    <row r="136" ht="18.75">
      <c r="C136" s="50"/>
    </row>
    <row r="137" ht="18.75">
      <c r="C137" s="50"/>
    </row>
    <row r="138" ht="18.75">
      <c r="C138" s="50"/>
    </row>
    <row r="139" ht="18.75">
      <c r="C139" s="50"/>
    </row>
    <row r="140" ht="18.75">
      <c r="C140" s="50"/>
    </row>
    <row r="141" ht="18.75">
      <c r="C141" s="50"/>
    </row>
    <row r="142" ht="18.75">
      <c r="C142" s="50"/>
    </row>
    <row r="143" ht="18.75">
      <c r="C143" s="50"/>
    </row>
    <row r="144" ht="18.75">
      <c r="C144" s="50"/>
    </row>
    <row r="145" ht="18.75">
      <c r="C145" s="50"/>
    </row>
    <row r="146" ht="18.75">
      <c r="C146" s="50"/>
    </row>
    <row r="147" ht="18.75">
      <c r="C147" s="50"/>
    </row>
    <row r="148" ht="18.75">
      <c r="C148" s="50"/>
    </row>
    <row r="149" ht="18.75">
      <c r="C149" s="50"/>
    </row>
    <row r="150" ht="18.75">
      <c r="C150" s="50"/>
    </row>
    <row r="151" ht="18.75">
      <c r="C151" s="50"/>
    </row>
    <row r="152" ht="18.75">
      <c r="C152" s="50"/>
    </row>
    <row r="153" ht="18.75">
      <c r="C153" s="50"/>
    </row>
    <row r="154" ht="18.75">
      <c r="C154" s="50"/>
    </row>
    <row r="155" ht="18.75">
      <c r="C155" s="50"/>
    </row>
    <row r="156" ht="18.75">
      <c r="C156" s="50"/>
    </row>
    <row r="157" ht="18.75">
      <c r="C157" s="50"/>
    </row>
    <row r="158" ht="18.75">
      <c r="C158" s="50"/>
    </row>
    <row r="159" ht="18.75">
      <c r="C159" s="50"/>
    </row>
    <row r="160" ht="18.75">
      <c r="C160" s="50"/>
    </row>
    <row r="161" ht="18.75">
      <c r="C161" s="50"/>
    </row>
    <row r="162" ht="18.75">
      <c r="C162" s="50"/>
    </row>
    <row r="163" ht="18.75">
      <c r="C163" s="50"/>
    </row>
    <row r="164" ht="18.75">
      <c r="C164" s="50"/>
    </row>
    <row r="165" ht="18.75">
      <c r="C165" s="50"/>
    </row>
    <row r="166" ht="18.75">
      <c r="C166" s="50"/>
    </row>
    <row r="167" ht="18.75">
      <c r="C167" s="50"/>
    </row>
    <row r="168" ht="18.75">
      <c r="C168" s="50"/>
    </row>
    <row r="169" ht="18.75">
      <c r="C169" s="50"/>
    </row>
    <row r="170" ht="18.75">
      <c r="C170" s="50"/>
    </row>
    <row r="171" ht="18.75">
      <c r="C171" s="50"/>
    </row>
    <row r="172" ht="18.75">
      <c r="C172" s="50"/>
    </row>
    <row r="173" ht="18.75">
      <c r="C173" s="50"/>
    </row>
    <row r="174" ht="18.75">
      <c r="C174" s="50"/>
    </row>
    <row r="175" ht="18.75">
      <c r="C175" s="50"/>
    </row>
    <row r="176" ht="18.75">
      <c r="C176" s="50"/>
    </row>
    <row r="177" ht="18.75">
      <c r="C177" s="50"/>
    </row>
    <row r="178" ht="18.75">
      <c r="C178" s="50"/>
    </row>
    <row r="179" ht="18.75">
      <c r="C179" s="50"/>
    </row>
    <row r="180" ht="18.75">
      <c r="C180" s="50"/>
    </row>
    <row r="181" ht="18.75">
      <c r="C181" s="50"/>
    </row>
    <row r="182" ht="18.75">
      <c r="C182" s="50"/>
    </row>
    <row r="183" ht="18.75">
      <c r="C183" s="50"/>
    </row>
    <row r="184" ht="18.75">
      <c r="C184" s="50"/>
    </row>
    <row r="185" ht="18.75">
      <c r="C185" s="50"/>
    </row>
    <row r="186" ht="18.75">
      <c r="C186" s="50"/>
    </row>
    <row r="187" ht="18.75">
      <c r="C187" s="50"/>
    </row>
    <row r="188" ht="18.75">
      <c r="C188" s="50"/>
    </row>
    <row r="189" ht="18.75">
      <c r="C189" s="50"/>
    </row>
    <row r="190" ht="18.75">
      <c r="C190" s="50"/>
    </row>
    <row r="191" ht="18.75">
      <c r="C191" s="50"/>
    </row>
    <row r="192" ht="18.75">
      <c r="C192" s="50"/>
    </row>
    <row r="193" ht="18.75">
      <c r="C193" s="50"/>
    </row>
    <row r="194" ht="18.75">
      <c r="C194" s="50"/>
    </row>
    <row r="195" ht="18.75">
      <c r="C195" s="50"/>
    </row>
    <row r="196" ht="18.75">
      <c r="C196" s="50"/>
    </row>
    <row r="197" ht="18.75">
      <c r="C197" s="50"/>
    </row>
    <row r="198" ht="18.75">
      <c r="C198" s="50"/>
    </row>
    <row r="199" ht="18.75">
      <c r="C199" s="50"/>
    </row>
    <row r="200" ht="18.75">
      <c r="C200" s="50"/>
    </row>
    <row r="201" ht="18.75">
      <c r="C201" s="50"/>
    </row>
    <row r="202" ht="18.75">
      <c r="C202" s="50"/>
    </row>
    <row r="203" ht="18.75">
      <c r="C203" s="50"/>
    </row>
    <row r="204" ht="18.75">
      <c r="C204" s="50"/>
    </row>
    <row r="205" ht="18.75">
      <c r="C205" s="50"/>
    </row>
    <row r="206" ht="18.75">
      <c r="C206" s="50"/>
    </row>
    <row r="207" ht="18.75">
      <c r="C207" s="50"/>
    </row>
    <row r="208" ht="18.75">
      <c r="C208" s="50"/>
    </row>
    <row r="209" ht="18.75">
      <c r="C209" s="50"/>
    </row>
    <row r="210" ht="18.75">
      <c r="C210" s="50"/>
    </row>
    <row r="211" ht="18.75">
      <c r="C211" s="50"/>
    </row>
    <row r="212" ht="18.75">
      <c r="C212" s="50"/>
    </row>
    <row r="213" ht="18.75">
      <c r="C213" s="50"/>
    </row>
    <row r="214" ht="18.75">
      <c r="C214" s="50"/>
    </row>
    <row r="215" ht="18.75">
      <c r="C215" s="50"/>
    </row>
    <row r="216" ht="18.75">
      <c r="C216" s="50"/>
    </row>
    <row r="217" ht="18.75">
      <c r="C217" s="50"/>
    </row>
    <row r="218" ht="18.75">
      <c r="C218" s="50"/>
    </row>
    <row r="219" ht="18.75">
      <c r="C219" s="50"/>
    </row>
    <row r="220" ht="18.75">
      <c r="C220" s="50"/>
    </row>
    <row r="221" ht="18.75">
      <c r="C221" s="50"/>
    </row>
    <row r="222" ht="18.75">
      <c r="C222" s="50"/>
    </row>
    <row r="223" ht="18.75">
      <c r="C223" s="50"/>
    </row>
    <row r="224" ht="18.75">
      <c r="C224" s="50"/>
    </row>
    <row r="225" ht="18.75">
      <c r="C225" s="50"/>
    </row>
    <row r="226" ht="18.75">
      <c r="C226" s="50"/>
    </row>
    <row r="227" ht="18.75">
      <c r="C227" s="50"/>
    </row>
    <row r="228" ht="18.75">
      <c r="C228" s="50"/>
    </row>
    <row r="229" ht="18.75">
      <c r="C229" s="50"/>
    </row>
    <row r="230" ht="18.75">
      <c r="C230" s="50"/>
    </row>
    <row r="231" ht="18.75">
      <c r="C231" s="50"/>
    </row>
    <row r="232" ht="18.75">
      <c r="C232" s="50"/>
    </row>
    <row r="233" ht="18.75">
      <c r="C233" s="50"/>
    </row>
    <row r="234" ht="18.75">
      <c r="C234" s="50"/>
    </row>
    <row r="235" ht="18.75">
      <c r="C235" s="50"/>
    </row>
    <row r="236" ht="18.75">
      <c r="C236" s="50"/>
    </row>
    <row r="237" ht="18.75">
      <c r="C237" s="50"/>
    </row>
    <row r="238" ht="18.75">
      <c r="C238" s="50"/>
    </row>
    <row r="239" ht="18.75">
      <c r="C239" s="50"/>
    </row>
    <row r="240" ht="18.75">
      <c r="C240" s="50"/>
    </row>
    <row r="241" ht="18.75">
      <c r="C241" s="50"/>
    </row>
    <row r="242" ht="18.75">
      <c r="C242" s="50"/>
    </row>
    <row r="243" ht="18.75">
      <c r="C243" s="50"/>
    </row>
    <row r="244" ht="18.75">
      <c r="C244" s="50"/>
    </row>
    <row r="245" ht="18.75">
      <c r="C245" s="50"/>
    </row>
    <row r="246" ht="18.75">
      <c r="C246" s="50"/>
    </row>
    <row r="247" ht="18.75">
      <c r="C247" s="50"/>
    </row>
    <row r="248" ht="18.75">
      <c r="C248" s="50"/>
    </row>
    <row r="249" ht="18.75">
      <c r="C249" s="50"/>
    </row>
    <row r="250" ht="18.75">
      <c r="C250" s="50"/>
    </row>
    <row r="251" ht="18.75">
      <c r="C251" s="50"/>
    </row>
    <row r="252" ht="18.75">
      <c r="C252" s="50"/>
    </row>
    <row r="253" ht="18.75">
      <c r="C253" s="50"/>
    </row>
    <row r="254" ht="18.75">
      <c r="C254" s="50"/>
    </row>
    <row r="255" ht="18.75">
      <c r="C255" s="50"/>
    </row>
    <row r="256" ht="18.75">
      <c r="C256" s="50"/>
    </row>
    <row r="257" ht="18.75">
      <c r="C257" s="50"/>
    </row>
    <row r="258" ht="18.75">
      <c r="C258" s="50"/>
    </row>
    <row r="259" ht="18.75">
      <c r="C259" s="50"/>
    </row>
    <row r="260" ht="18.75">
      <c r="C260" s="50"/>
    </row>
    <row r="261" ht="18.75">
      <c r="C261" s="50"/>
    </row>
    <row r="262" ht="18.75">
      <c r="C262" s="50"/>
    </row>
    <row r="263" ht="18.75">
      <c r="C263" s="50"/>
    </row>
    <row r="264" ht="18.75">
      <c r="C264" s="50"/>
    </row>
    <row r="265" ht="18.75">
      <c r="C265" s="50"/>
    </row>
    <row r="266" ht="18.75">
      <c r="C266" s="50"/>
    </row>
    <row r="267" ht="18.75">
      <c r="C267" s="50"/>
    </row>
    <row r="268" ht="18.75">
      <c r="C268" s="50"/>
    </row>
    <row r="269" ht="18.75">
      <c r="C269" s="50"/>
    </row>
    <row r="270" ht="18.75">
      <c r="C270" s="50"/>
    </row>
    <row r="271" ht="18.75">
      <c r="C271" s="50"/>
    </row>
    <row r="272" ht="18.75">
      <c r="C272" s="50"/>
    </row>
    <row r="273" ht="18.75">
      <c r="C273" s="50"/>
    </row>
    <row r="274" ht="18.75">
      <c r="C274" s="50"/>
    </row>
    <row r="275" ht="18.75">
      <c r="C275" s="50"/>
    </row>
    <row r="276" ht="18.75">
      <c r="C276" s="50"/>
    </row>
    <row r="277" ht="18.75">
      <c r="C277" s="50"/>
    </row>
    <row r="278" ht="18.75">
      <c r="C278" s="50"/>
    </row>
    <row r="279" ht="18.75">
      <c r="C279" s="50"/>
    </row>
    <row r="280" ht="18.75">
      <c r="C280" s="50"/>
    </row>
    <row r="281" ht="18.75">
      <c r="C281" s="50"/>
    </row>
    <row r="282" ht="18.75">
      <c r="C282" s="50"/>
    </row>
    <row r="283" ht="18.75">
      <c r="C283" s="50"/>
    </row>
    <row r="284" ht="18.75">
      <c r="C284" s="50"/>
    </row>
    <row r="285" ht="18.75">
      <c r="C285" s="50"/>
    </row>
    <row r="286" ht="18.75">
      <c r="C286" s="50"/>
    </row>
    <row r="287" ht="18.75">
      <c r="C287" s="50"/>
    </row>
    <row r="288" ht="18.75">
      <c r="C288" s="50"/>
    </row>
    <row r="289" ht="18.75">
      <c r="C289" s="50"/>
    </row>
    <row r="290" ht="18.75">
      <c r="C290" s="50"/>
    </row>
    <row r="291" ht="18.75">
      <c r="C291" s="50"/>
    </row>
    <row r="292" ht="18.75">
      <c r="C292" s="50"/>
    </row>
    <row r="293" ht="18.75">
      <c r="C293" s="50"/>
    </row>
    <row r="294" ht="18.75">
      <c r="C294" s="50"/>
    </row>
    <row r="295" ht="18.75">
      <c r="C295" s="50"/>
    </row>
    <row r="296" ht="18.75">
      <c r="C296" s="50"/>
    </row>
    <row r="297" ht="18.75">
      <c r="C297" s="50"/>
    </row>
    <row r="298" ht="18.75">
      <c r="C298" s="50"/>
    </row>
    <row r="299" ht="18.75">
      <c r="C299" s="50"/>
    </row>
    <row r="300" ht="18.75">
      <c r="C300" s="50"/>
    </row>
    <row r="301" ht="18.75">
      <c r="C301" s="50"/>
    </row>
    <row r="302" ht="18.75">
      <c r="C302" s="50"/>
    </row>
    <row r="303" ht="18.75">
      <c r="C303" s="50"/>
    </row>
    <row r="304" ht="18.75">
      <c r="C304" s="50"/>
    </row>
    <row r="305" ht="18.75">
      <c r="C305" s="50"/>
    </row>
    <row r="306" ht="18.75">
      <c r="C306" s="50"/>
    </row>
    <row r="307" ht="18.75">
      <c r="C307" s="50"/>
    </row>
    <row r="308" ht="18.75">
      <c r="C308" s="50"/>
    </row>
    <row r="309" ht="18.75">
      <c r="C309" s="50"/>
    </row>
    <row r="310" ht="18.75">
      <c r="C310" s="50"/>
    </row>
    <row r="311" ht="18.75">
      <c r="C311" s="50"/>
    </row>
    <row r="312" ht="18.75">
      <c r="C312" s="50"/>
    </row>
    <row r="313" ht="18.75">
      <c r="C313" s="50"/>
    </row>
    <row r="314" ht="18.75">
      <c r="C314" s="50"/>
    </row>
    <row r="315" ht="18.75">
      <c r="C315" s="50"/>
    </row>
    <row r="316" ht="18.75">
      <c r="C316" s="50"/>
    </row>
    <row r="317" ht="18.75">
      <c r="C317" s="50"/>
    </row>
    <row r="318" ht="18.75">
      <c r="C318" s="50"/>
    </row>
    <row r="319" ht="18.75">
      <c r="C319" s="50"/>
    </row>
    <row r="320" ht="18.75">
      <c r="C320" s="50"/>
    </row>
    <row r="321" ht="18.75">
      <c r="C321" s="50"/>
    </row>
    <row r="322" ht="18.75">
      <c r="C322" s="50"/>
    </row>
    <row r="323" ht="18.75">
      <c r="C323" s="50"/>
    </row>
    <row r="324" ht="18.75">
      <c r="C324" s="50"/>
    </row>
    <row r="325" ht="18.75">
      <c r="C325" s="50"/>
    </row>
    <row r="326" ht="18.75">
      <c r="C326" s="50"/>
    </row>
    <row r="327" ht="18.75">
      <c r="C327" s="50"/>
    </row>
    <row r="328" ht="18.75">
      <c r="C328" s="50"/>
    </row>
    <row r="329" ht="18.75">
      <c r="C329" s="50"/>
    </row>
    <row r="330" ht="18.75">
      <c r="C330" s="50"/>
    </row>
    <row r="331" ht="18.75">
      <c r="C331" s="50"/>
    </row>
    <row r="332" ht="18.75">
      <c r="C332" s="50"/>
    </row>
    <row r="333" ht="18.75">
      <c r="C333" s="50"/>
    </row>
    <row r="334" ht="18.75">
      <c r="C334" s="50"/>
    </row>
    <row r="335" ht="18.75">
      <c r="C335" s="50"/>
    </row>
    <row r="336" ht="18.75">
      <c r="C336" s="50"/>
    </row>
    <row r="337" ht="18.75">
      <c r="C337" s="50"/>
    </row>
    <row r="338" ht="18.75">
      <c r="C338" s="50"/>
    </row>
    <row r="339" ht="18.75">
      <c r="C339" s="50"/>
    </row>
    <row r="340" ht="18.75">
      <c r="C340" s="50"/>
    </row>
    <row r="341" ht="18.75">
      <c r="C341" s="50"/>
    </row>
    <row r="342" ht="18.75">
      <c r="C342" s="50"/>
    </row>
    <row r="343" ht="18.75">
      <c r="C343" s="50"/>
    </row>
    <row r="344" ht="18.75">
      <c r="C344" s="50"/>
    </row>
    <row r="345" ht="18.75">
      <c r="C345" s="50"/>
    </row>
    <row r="346" ht="18.75">
      <c r="C346" s="50"/>
    </row>
    <row r="347" ht="18.75">
      <c r="C347" s="50"/>
    </row>
    <row r="348" ht="18.75">
      <c r="C348" s="50"/>
    </row>
    <row r="349" ht="18.75">
      <c r="C349" s="50"/>
    </row>
    <row r="350" ht="18.75">
      <c r="C350" s="50"/>
    </row>
    <row r="351" ht="18.75">
      <c r="C351" s="50"/>
    </row>
    <row r="352" ht="18.75">
      <c r="C352" s="50"/>
    </row>
    <row r="353" ht="18.75">
      <c r="C353" s="50"/>
    </row>
    <row r="354" ht="18.75">
      <c r="C354" s="50"/>
    </row>
    <row r="355" ht="18.75">
      <c r="C355" s="50"/>
    </row>
    <row r="356" ht="18.75">
      <c r="C356" s="50"/>
    </row>
    <row r="357" ht="18.75">
      <c r="C357" s="50"/>
    </row>
    <row r="358" ht="18.75">
      <c r="C358" s="50"/>
    </row>
    <row r="359" ht="18.75">
      <c r="C359" s="50"/>
    </row>
    <row r="360" ht="18.75">
      <c r="C360" s="50"/>
    </row>
    <row r="361" ht="18.75">
      <c r="C361" s="50"/>
    </row>
    <row r="362" ht="18.75">
      <c r="C362" s="50"/>
    </row>
    <row r="363" ht="18.75">
      <c r="C363" s="50"/>
    </row>
    <row r="364" ht="18.75">
      <c r="C364" s="50"/>
    </row>
    <row r="365" ht="18.75">
      <c r="C365" s="50"/>
    </row>
    <row r="366" ht="18.75">
      <c r="C366" s="50"/>
    </row>
    <row r="367" ht="18.75">
      <c r="C367" s="50"/>
    </row>
    <row r="368" ht="18.75">
      <c r="C368" s="50"/>
    </row>
    <row r="369" ht="18.75">
      <c r="C369" s="50"/>
    </row>
    <row r="370" ht="18.75">
      <c r="C370" s="50"/>
    </row>
    <row r="371" ht="18.75">
      <c r="C371" s="50"/>
    </row>
    <row r="372" ht="18.75">
      <c r="C372" s="50"/>
    </row>
    <row r="373" ht="18.75">
      <c r="C373" s="50"/>
    </row>
    <row r="374" ht="18.75">
      <c r="C374" s="50"/>
    </row>
    <row r="375" ht="18.75">
      <c r="C375" s="50"/>
    </row>
    <row r="376" ht="18.75">
      <c r="C376" s="50"/>
    </row>
    <row r="377" ht="18.75">
      <c r="C377" s="50"/>
    </row>
    <row r="378" ht="18.75">
      <c r="C378" s="50"/>
    </row>
    <row r="379" ht="18.75">
      <c r="C379" s="50"/>
    </row>
    <row r="380" ht="18.75">
      <c r="C380" s="50"/>
    </row>
    <row r="381" ht="18.75">
      <c r="C381" s="50"/>
    </row>
    <row r="382" ht="18.75">
      <c r="C382" s="50"/>
    </row>
    <row r="383" ht="18.75">
      <c r="C383" s="50"/>
    </row>
    <row r="384" ht="18.75">
      <c r="C384" s="50"/>
    </row>
    <row r="385" ht="18.75">
      <c r="C385" s="50"/>
    </row>
    <row r="386" ht="18.75">
      <c r="C386" s="50"/>
    </row>
    <row r="387" ht="18.75">
      <c r="C387" s="50"/>
    </row>
    <row r="388" ht="18.75">
      <c r="C388" s="50"/>
    </row>
    <row r="389" ht="18.75">
      <c r="C389" s="50"/>
    </row>
    <row r="390" ht="18.75">
      <c r="C390" s="50"/>
    </row>
    <row r="391" ht="18.75">
      <c r="C391" s="50"/>
    </row>
    <row r="392" ht="18.75">
      <c r="C392" s="50"/>
    </row>
    <row r="393" ht="18.75">
      <c r="C393" s="50"/>
    </row>
    <row r="394" ht="18.75">
      <c r="C394" s="50"/>
    </row>
    <row r="395" ht="18.75">
      <c r="C395" s="50"/>
    </row>
    <row r="396" ht="18.75">
      <c r="C396" s="50"/>
    </row>
    <row r="397" ht="18.75">
      <c r="C397" s="50"/>
    </row>
    <row r="398" ht="18.75">
      <c r="C398" s="50"/>
    </row>
    <row r="399" ht="18.75">
      <c r="C399" s="50"/>
    </row>
    <row r="400" ht="18.75">
      <c r="C400" s="50"/>
    </row>
    <row r="401" ht="18.75">
      <c r="C401" s="50"/>
    </row>
    <row r="402" ht="18.75">
      <c r="C402" s="50"/>
    </row>
    <row r="403" ht="18.75">
      <c r="C403" s="50"/>
    </row>
    <row r="404" ht="18.75">
      <c r="C404" s="50"/>
    </row>
    <row r="405" ht="18.75">
      <c r="C405" s="50"/>
    </row>
    <row r="406" ht="18.75">
      <c r="C406" s="50"/>
    </row>
    <row r="407" ht="18.75">
      <c r="C407" s="50"/>
    </row>
    <row r="408" ht="18.75">
      <c r="C408" s="50"/>
    </row>
    <row r="409" ht="18.75">
      <c r="C409" s="50"/>
    </row>
    <row r="410" ht="18.75">
      <c r="C410" s="50"/>
    </row>
    <row r="411" ht="18.75">
      <c r="C411" s="50"/>
    </row>
    <row r="412" ht="18.75">
      <c r="C412" s="50"/>
    </row>
    <row r="413" ht="18.75">
      <c r="C413" s="50"/>
    </row>
    <row r="414" ht="18.75">
      <c r="C414" s="50"/>
    </row>
    <row r="415" ht="18.75">
      <c r="C415" s="50"/>
    </row>
    <row r="416" ht="18.75">
      <c r="C416" s="50"/>
    </row>
    <row r="417" ht="18.75">
      <c r="C417" s="50"/>
    </row>
    <row r="418" ht="18.75">
      <c r="C418" s="50"/>
    </row>
    <row r="419" ht="18.75">
      <c r="C419" s="50"/>
    </row>
    <row r="420" ht="18.75">
      <c r="C420" s="50"/>
    </row>
    <row r="421" ht="18.75">
      <c r="C421" s="50"/>
    </row>
    <row r="422" ht="18.75">
      <c r="C422" s="50"/>
    </row>
    <row r="423" ht="18.75">
      <c r="C423" s="50"/>
    </row>
    <row r="424" ht="18.75">
      <c r="C424" s="50"/>
    </row>
    <row r="425" ht="18.75">
      <c r="C425" s="50"/>
    </row>
    <row r="426" ht="18.75">
      <c r="C426" s="50"/>
    </row>
    <row r="427" ht="18.75">
      <c r="C427" s="50"/>
    </row>
    <row r="428" ht="18.75">
      <c r="C428" s="50"/>
    </row>
    <row r="429" ht="18.75">
      <c r="C429" s="50"/>
    </row>
    <row r="430" ht="18.75">
      <c r="C430" s="50"/>
    </row>
    <row r="431" ht="18.75">
      <c r="C431" s="50"/>
    </row>
    <row r="432" ht="18.75">
      <c r="C432" s="50"/>
    </row>
    <row r="433" ht="18.75">
      <c r="C433" s="50"/>
    </row>
    <row r="434" ht="18.75">
      <c r="C434" s="50"/>
    </row>
    <row r="435" ht="18.75">
      <c r="C435" s="50"/>
    </row>
    <row r="436" ht="18.75">
      <c r="C436" s="50"/>
    </row>
    <row r="437" ht="18.75">
      <c r="C437" s="50"/>
    </row>
    <row r="438" ht="18.75">
      <c r="C438" s="50"/>
    </row>
    <row r="439" ht="18.75">
      <c r="C439" s="50"/>
    </row>
    <row r="440" ht="18.75">
      <c r="C440" s="50"/>
    </row>
    <row r="441" ht="18.75">
      <c r="C441" s="50"/>
    </row>
    <row r="442" ht="18.75">
      <c r="C442" s="50"/>
    </row>
    <row r="443" ht="18.75">
      <c r="C443" s="50"/>
    </row>
    <row r="444" ht="18.75">
      <c r="C444" s="50"/>
    </row>
    <row r="445" ht="18.75">
      <c r="C445" s="50"/>
    </row>
    <row r="446" ht="18.75">
      <c r="C446" s="50"/>
    </row>
    <row r="447" ht="18.75">
      <c r="C447" s="50"/>
    </row>
    <row r="448" ht="18.75">
      <c r="C448" s="50"/>
    </row>
    <row r="449" ht="18.75">
      <c r="C449" s="50"/>
    </row>
    <row r="450" ht="18.75">
      <c r="C450" s="50"/>
    </row>
    <row r="451" ht="18.75">
      <c r="C451" s="50"/>
    </row>
    <row r="452" ht="18.75">
      <c r="C452" s="50"/>
    </row>
    <row r="453" ht="18.75">
      <c r="C453" s="50"/>
    </row>
    <row r="454" ht="18.75">
      <c r="C454" s="50"/>
    </row>
    <row r="455" ht="18.75">
      <c r="C455" s="50"/>
    </row>
    <row r="456" ht="18.75">
      <c r="C456" s="50"/>
    </row>
    <row r="457" ht="18.75">
      <c r="C457" s="50"/>
    </row>
    <row r="458" ht="18.75">
      <c r="C458" s="50"/>
    </row>
    <row r="459" ht="18.75">
      <c r="C459" s="50"/>
    </row>
    <row r="460" ht="18.75">
      <c r="C460" s="50"/>
    </row>
    <row r="461" ht="18.75">
      <c r="C461" s="50"/>
    </row>
    <row r="462" ht="18.75">
      <c r="C462" s="50"/>
    </row>
    <row r="463" ht="18.75">
      <c r="C463" s="50"/>
    </row>
    <row r="464" ht="18.75">
      <c r="C464" s="50"/>
    </row>
    <row r="465" ht="18.75">
      <c r="C465" s="50"/>
    </row>
    <row r="466" ht="18.75">
      <c r="C466" s="50"/>
    </row>
    <row r="467" ht="18.75">
      <c r="C467" s="50"/>
    </row>
    <row r="468" ht="18.75">
      <c r="C468" s="50"/>
    </row>
    <row r="469" ht="18.75">
      <c r="C469" s="50"/>
    </row>
    <row r="470" ht="18.75">
      <c r="C470" s="50"/>
    </row>
    <row r="471" ht="18.75">
      <c r="C471" s="50"/>
    </row>
    <row r="472" ht="18.75">
      <c r="C472" s="50"/>
    </row>
    <row r="473" ht="18.75">
      <c r="C473" s="50"/>
    </row>
    <row r="474" ht="18.75">
      <c r="C474" s="50"/>
    </row>
    <row r="475" ht="18.75">
      <c r="C475" s="50"/>
    </row>
    <row r="476" ht="18.75">
      <c r="C476" s="50"/>
    </row>
    <row r="477" ht="18.75">
      <c r="C477" s="50"/>
    </row>
    <row r="478" ht="18.75">
      <c r="C478" s="50"/>
    </row>
    <row r="479" ht="18.75">
      <c r="C479" s="50"/>
    </row>
    <row r="480" ht="18.75">
      <c r="C480" s="50"/>
    </row>
  </sheetData>
  <sheetProtection/>
  <mergeCells count="7">
    <mergeCell ref="D4:D5"/>
    <mergeCell ref="A1:C1"/>
    <mergeCell ref="A2:C2"/>
    <mergeCell ref="A3:B3"/>
    <mergeCell ref="C3:D3"/>
    <mergeCell ref="A4:A5"/>
    <mergeCell ref="B4:B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P10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6.28125" style="94" customWidth="1"/>
    <col min="2" max="2" width="66.00390625" style="103" customWidth="1"/>
    <col min="3" max="3" width="13.421875" style="104" customWidth="1"/>
    <col min="4" max="16384" width="9.140625" style="94" customWidth="1"/>
  </cols>
  <sheetData>
    <row r="1" spans="1:3" ht="18.75">
      <c r="A1" s="232"/>
      <c r="B1" s="232"/>
      <c r="C1" s="232"/>
    </row>
    <row r="2" spans="1:250" ht="22.5">
      <c r="A2" s="252" t="s">
        <v>317</v>
      </c>
      <c r="B2" s="252"/>
      <c r="C2" s="252"/>
      <c r="D2" s="116"/>
      <c r="E2" s="116"/>
      <c r="F2" s="116"/>
      <c r="G2" s="116"/>
      <c r="H2" s="116"/>
      <c r="I2" s="116"/>
      <c r="J2" s="116"/>
      <c r="K2" s="116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1"/>
      <c r="EO2" s="231"/>
      <c r="EP2" s="231"/>
      <c r="EQ2" s="231"/>
      <c r="ER2" s="231"/>
      <c r="ES2" s="231"/>
      <c r="ET2" s="231"/>
      <c r="EU2" s="231"/>
      <c r="EV2" s="231"/>
      <c r="EW2" s="231"/>
      <c r="EX2" s="231"/>
      <c r="EY2" s="231"/>
      <c r="EZ2" s="231"/>
      <c r="FA2" s="231"/>
      <c r="FB2" s="231"/>
      <c r="FC2" s="231"/>
      <c r="FD2" s="231"/>
      <c r="FE2" s="231"/>
      <c r="FF2" s="231"/>
      <c r="FG2" s="231"/>
      <c r="FH2" s="231"/>
      <c r="FI2" s="231"/>
      <c r="FJ2" s="231"/>
      <c r="FK2" s="231"/>
      <c r="FL2" s="231"/>
      <c r="FM2" s="231"/>
      <c r="FN2" s="231"/>
      <c r="FO2" s="231"/>
      <c r="FP2" s="231"/>
      <c r="FQ2" s="231"/>
      <c r="FR2" s="231"/>
      <c r="FS2" s="231"/>
      <c r="FT2" s="231"/>
      <c r="FU2" s="231"/>
      <c r="FV2" s="231"/>
      <c r="FW2" s="231"/>
      <c r="FX2" s="231"/>
      <c r="FY2" s="231"/>
      <c r="FZ2" s="231"/>
      <c r="GA2" s="231"/>
      <c r="GB2" s="231"/>
      <c r="GC2" s="231"/>
      <c r="GD2" s="231"/>
      <c r="GE2" s="231"/>
      <c r="GF2" s="231"/>
      <c r="GG2" s="231"/>
      <c r="GH2" s="231"/>
      <c r="GI2" s="231"/>
      <c r="GJ2" s="231"/>
      <c r="GK2" s="231"/>
      <c r="GL2" s="231"/>
      <c r="GM2" s="231"/>
      <c r="GN2" s="231"/>
      <c r="GO2" s="231"/>
      <c r="GP2" s="231"/>
      <c r="GQ2" s="231"/>
      <c r="GR2" s="231"/>
      <c r="GS2" s="231"/>
      <c r="GT2" s="231"/>
      <c r="GU2" s="231"/>
      <c r="GV2" s="231"/>
      <c r="GW2" s="231"/>
      <c r="GX2" s="231"/>
      <c r="GY2" s="231"/>
      <c r="GZ2" s="231"/>
      <c r="HA2" s="231"/>
      <c r="HB2" s="231"/>
      <c r="HC2" s="231"/>
      <c r="HD2" s="231"/>
      <c r="HE2" s="231"/>
      <c r="HF2" s="231"/>
      <c r="HG2" s="231"/>
      <c r="HH2" s="231"/>
      <c r="HI2" s="231"/>
      <c r="HJ2" s="231"/>
      <c r="HK2" s="231"/>
      <c r="HL2" s="231"/>
      <c r="HM2" s="231"/>
      <c r="HN2" s="231"/>
      <c r="HO2" s="231"/>
      <c r="HP2" s="231"/>
      <c r="HQ2" s="231"/>
      <c r="HR2" s="231"/>
      <c r="HS2" s="231"/>
      <c r="HT2" s="231"/>
      <c r="HU2" s="231"/>
      <c r="HV2" s="231"/>
      <c r="HW2" s="231"/>
      <c r="HX2" s="231"/>
      <c r="HY2" s="231"/>
      <c r="HZ2" s="231"/>
      <c r="IA2" s="231"/>
      <c r="IB2" s="231"/>
      <c r="IC2" s="231"/>
      <c r="ID2" s="231"/>
      <c r="IE2" s="231"/>
      <c r="IF2" s="231"/>
      <c r="IG2" s="231"/>
      <c r="IH2" s="231"/>
      <c r="II2" s="231"/>
      <c r="IJ2" s="231"/>
      <c r="IK2" s="231"/>
      <c r="IL2" s="231"/>
      <c r="IM2" s="231"/>
      <c r="IN2" s="231"/>
      <c r="IO2" s="231"/>
      <c r="IP2" s="231"/>
    </row>
    <row r="3" spans="1:3" s="95" customFormat="1" ht="18.75">
      <c r="A3" s="252"/>
      <c r="B3" s="252"/>
      <c r="C3" s="252"/>
    </row>
    <row r="4" spans="1:3" ht="37.5">
      <c r="A4" s="118" t="s">
        <v>0</v>
      </c>
      <c r="B4" s="96" t="s">
        <v>96</v>
      </c>
      <c r="C4" s="120" t="s">
        <v>323</v>
      </c>
    </row>
    <row r="5" spans="1:3" ht="37.5">
      <c r="A5" s="98">
        <v>1</v>
      </c>
      <c r="B5" s="99" t="s">
        <v>314</v>
      </c>
      <c r="C5" s="119">
        <v>126000</v>
      </c>
    </row>
    <row r="6" spans="1:3" ht="56.25">
      <c r="A6" s="98">
        <v>2</v>
      </c>
      <c r="B6" s="99" t="s">
        <v>315</v>
      </c>
      <c r="C6" s="101">
        <v>132000</v>
      </c>
    </row>
    <row r="10" ht="18.75">
      <c r="B10" s="103" t="s">
        <v>207</v>
      </c>
    </row>
  </sheetData>
  <sheetProtection/>
  <mergeCells count="17">
    <mergeCell ref="A1:C1"/>
    <mergeCell ref="L2:AA2"/>
    <mergeCell ref="AB2:AQ2"/>
    <mergeCell ref="AR2:BG2"/>
    <mergeCell ref="IB2:IP2"/>
    <mergeCell ref="A2:C3"/>
    <mergeCell ref="BX2:CM2"/>
    <mergeCell ref="CN2:DC2"/>
    <mergeCell ref="DD2:DS2"/>
    <mergeCell ref="DT2:EI2"/>
    <mergeCell ref="BH2:BW2"/>
    <mergeCell ref="EJ2:EY2"/>
    <mergeCell ref="EZ2:FO2"/>
    <mergeCell ref="GV2:HK2"/>
    <mergeCell ref="HL2:IA2"/>
    <mergeCell ref="FP2:GE2"/>
    <mergeCell ref="GF2:GU2"/>
  </mergeCells>
  <printOptions/>
  <pageMargins left="0.7" right="0.7" top="0.75" bottom="0.75" header="0.3" footer="0.3"/>
  <pageSetup firstPageNumber="10" useFirstPageNumber="1"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2019-07-31T02:09:31Z</cp:lastPrinted>
  <dcterms:created xsi:type="dcterms:W3CDTF">2006-09-16T00:00:00Z</dcterms:created>
  <dcterms:modified xsi:type="dcterms:W3CDTF">2019-12-19T09:05:51Z</dcterms:modified>
  <cp:category/>
  <cp:version/>
  <cp:contentType/>
  <cp:contentStatus/>
</cp:coreProperties>
</file>