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281" windowWidth="9960" windowHeight="8280" tabRatio="825" firstSheet="1" activeTab="1"/>
  </bookViews>
  <sheets>
    <sheet name="TMDV&amp;SXKD" sheetId="1" state="hidden" r:id="rId1"/>
    <sheet name="datnongnghiepj" sheetId="2" r:id="rId2"/>
    <sheet name="dato" sheetId="3" r:id="rId3"/>
    <sheet name="datTMDV&amp;SXKD" sheetId="4" r:id="rId4"/>
    <sheet name="Phụ lục điều chỉnh tên" sheetId="5" state="hidden" r:id="rId5"/>
    <sheet name="mẫu số 7" sheetId="6" state="hidden" r:id="rId6"/>
  </sheets>
  <definedNames>
    <definedName name="_xlnm.Print_Area" localSheetId="5">'mẫu số 7'!$A$1:$N$38</definedName>
    <definedName name="_xlnm.Print_Titles" localSheetId="0">'TMDV&amp;SXKD'!$3:$5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<sst xmlns="http://schemas.openxmlformats.org/spreadsheetml/2006/main" count="1197" uniqueCount="488">
  <si>
    <t>Từ ranh giới xã Atiêng qua địa phận xã Lăng đến nhà tổ cao su</t>
  </si>
  <si>
    <t>Từ cuối thôn Alua tại ngã 3 đường mới và đường cũ đến điểm cuối thôn K'tiếc</t>
  </si>
  <si>
    <t>Tuyến đường phía nam lòng hồ thủy điện Avương (từ ranh giới huyện Đông Giang đến đầu thôn K'la)</t>
  </si>
  <si>
    <t xml:space="preserve"> Đường Atiêng-Dang: </t>
  </si>
  <si>
    <t>Từ thôn Z'lao đến cầu treo Alua</t>
  </si>
  <si>
    <t>Từ thôn Ađâu qua thôn Batư đến điểm cuối khu dân cư thôn Arui</t>
  </si>
  <si>
    <t xml:space="preserve">Từ điểm cuối khu dân cư thôn Arui đến khu Ali tại ranh giới huyện Đông Giang </t>
  </si>
  <si>
    <t>Từ Ali đến thôn Z’lao</t>
  </si>
  <si>
    <t>Từ thôn Batư  đến thôn Z’lao</t>
  </si>
  <si>
    <t>Các khu vực còn lại trên địa bàn xã</t>
  </si>
  <si>
    <t>Tuyến đường Hồ Chí Minh</t>
  </si>
  <si>
    <t>Từ ranh giới huyện Đông Giang đến Trạm Kiểm dịch gia súc, gia cầm huyện</t>
  </si>
  <si>
    <t>Từ cầu Avương đến suối qua đường (suối C’răm)</t>
  </si>
  <si>
    <t>Tuyến đường tránh lũ, cứu hộ cứu nạn sông Avương</t>
  </si>
  <si>
    <t>Từ đường Hồ Chí Minh tại cầu Avương đến cuối khu dân cư thôn T’ghêy (cũ)</t>
  </si>
  <si>
    <t xml:space="preserve">Tuyến đường Hồ Chí Minh </t>
  </si>
  <si>
    <t>Từ cầu Atép II đến giáp ranh giới tỉnh Thừa Thiên Huế</t>
  </si>
  <si>
    <t>Từ thôn Agiốc đi khu sản xuất T’lăn</t>
  </si>
  <si>
    <t>Các tuyến đường trong khu Trung tâm hành chính huyện</t>
  </si>
  <si>
    <t>f</t>
  </si>
  <si>
    <t>g</t>
  </si>
  <si>
    <t>h</t>
  </si>
  <si>
    <t>k</t>
  </si>
  <si>
    <t>q</t>
  </si>
  <si>
    <t>r</t>
  </si>
  <si>
    <t>Đường Aching-Anông</t>
  </si>
  <si>
    <t>Từ ngã 3 đường vào thôn Pơr’ning đến khu tái định cư thôn Tàri (mới)</t>
  </si>
  <si>
    <t>XÃ AXAN</t>
  </si>
  <si>
    <t>XÃ CH’ƠM</t>
  </si>
  <si>
    <t>XÃ GARI</t>
  </si>
  <si>
    <t xml:space="preserve">Từ giáp ranh giới xã Axan qua thôn Arooi đến ngã 3 đường vào khu tái định cư thôn Ating </t>
  </si>
  <si>
    <t>Cụm công nghiệp Cha'nốc, xã Ch'ơm</t>
  </si>
  <si>
    <t>XÃ DANG</t>
  </si>
  <si>
    <t>XÃ AVƯƠNG</t>
  </si>
  <si>
    <t>XÃ BHALÊÊ</t>
  </si>
  <si>
    <t>XÃ ATIÊNG</t>
  </si>
  <si>
    <t>XÃ ANÔNG</t>
  </si>
  <si>
    <t>XÃ LĂNG</t>
  </si>
  <si>
    <t>XÃ TR'HY</t>
  </si>
  <si>
    <t>Cụm công nghiệp Atiêng, xã Atiêng</t>
  </si>
  <si>
    <t>Đơn giá (đ/m2)</t>
  </si>
  <si>
    <t>STT</t>
  </si>
  <si>
    <t>Tên đơn vị hành chính/
Loại đất NN</t>
  </si>
  <si>
    <t>Xã Ch'ơm</t>
  </si>
  <si>
    <t>Đất trồng lúa nước</t>
  </si>
  <si>
    <t>Đất trồng cây lâu năm</t>
  </si>
  <si>
    <t>Đất rừng sản xuất</t>
  </si>
  <si>
    <t>Đất nuôi trồng thủy sản</t>
  </si>
  <si>
    <t>2</t>
  </si>
  <si>
    <t>Xã Gari</t>
  </si>
  <si>
    <t>3</t>
  </si>
  <si>
    <t>Xã Axan</t>
  </si>
  <si>
    <t>4</t>
  </si>
  <si>
    <t>Xã Tr'hy</t>
  </si>
  <si>
    <t>5</t>
  </si>
  <si>
    <t>Xã Lăng</t>
  </si>
  <si>
    <t>6</t>
  </si>
  <si>
    <t>Xã Atiêng</t>
  </si>
  <si>
    <t>7</t>
  </si>
  <si>
    <t>Xã Bhalêê</t>
  </si>
  <si>
    <t>8</t>
  </si>
  <si>
    <t>Xã Anông</t>
  </si>
  <si>
    <t>9</t>
  </si>
  <si>
    <t>Xã Avương</t>
  </si>
  <si>
    <t>10</t>
  </si>
  <si>
    <t>Xã Dang</t>
  </si>
  <si>
    <t xml:space="preserve">Từ đường Hồ Chí Minh tại cầu Avương đến cầu treo thôn Aréc </t>
  </si>
  <si>
    <t xml:space="preserve">Từ cầu treo thôn Aréc đến KDC Aur </t>
  </si>
  <si>
    <t xml:space="preserve">Đường rộng từ 4m đến &lt; 6 m </t>
  </si>
  <si>
    <t xml:space="preserve">Đường rộng từ 2,5m đến 4m </t>
  </si>
  <si>
    <t xml:space="preserve">Đường rộng dưới 2,5m </t>
  </si>
  <si>
    <t xml:space="preserve"> Đường rộng từ 4m đến &lt; 6m </t>
  </si>
  <si>
    <t xml:space="preserve"> Đường rộng từ 2,5 m  đến 4m </t>
  </si>
  <si>
    <t xml:space="preserve"> Đường dưới 2,5m </t>
  </si>
  <si>
    <t xml:space="preserve"> Đường rộng từ 4m đến &lt; 6m</t>
  </si>
  <si>
    <t xml:space="preserve"> Đường rộng từ 2,5 m  đến 4m</t>
  </si>
  <si>
    <t>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</si>
  <si>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</si>
  <si>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</si>
  <si>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</si>
  <si>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</si>
  <si>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</si>
  <si>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</si>
  <si>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</si>
  <si>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</si>
  <si>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</si>
  <si>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</t>
  </si>
  <si>
    <t>b</t>
  </si>
  <si>
    <t>c</t>
  </si>
  <si>
    <t>d</t>
  </si>
  <si>
    <t>e</t>
  </si>
  <si>
    <t>Hệ số tại QĐ 01 (k)</t>
  </si>
  <si>
    <t>Đơn giá QĐ48 nhân QĐ01 (đ/m2)</t>
  </si>
  <si>
    <t>Vị trí</t>
  </si>
  <si>
    <t>Đơn giá tại QĐ 48 (đ/m2)</t>
  </si>
  <si>
    <t>A</t>
  </si>
  <si>
    <t>B</t>
  </si>
  <si>
    <t>3 = 1 x 2</t>
  </si>
  <si>
    <t>TT</t>
  </si>
  <si>
    <t>Hệ số (K)</t>
  </si>
  <si>
    <t>Đường bê tông nội bộ trong khu dân cư</t>
  </si>
  <si>
    <t xml:space="preserve">Đường dẫn vào khu tái định cư thôn Apát </t>
  </si>
  <si>
    <t xml:space="preserve">Tuyến đường cầu Avương-Aréc-Aur </t>
  </si>
  <si>
    <t xml:space="preserve">Đường dẫn vào mặt bằng tái định cư thôn Bhlố I </t>
  </si>
  <si>
    <t xml:space="preserve">Từ ngã 3 đường Hồ Chí Minh đi khu sản xuất Tà'e </t>
  </si>
  <si>
    <t xml:space="preserve">Các khu vực còn lại trên địa bàn xã </t>
  </si>
  <si>
    <t>Từ ranh giới xã Avương đến cầu Ch'lang</t>
  </si>
  <si>
    <t>Từ cầu Ch'lang đến cầu Atép 2</t>
  </si>
  <si>
    <t>Đường Trường Sơn 559</t>
  </si>
  <si>
    <t>Đường ĐT 606</t>
  </si>
  <si>
    <t xml:space="preserve">Từ ngã 3 đường Hồ Chí Minh tại nhà ông Tiến-Ánh đến cầu treo thôn Bhloóc </t>
  </si>
  <si>
    <t>Từ cầu treo thôn Bhloóc đến khu dân cư thôn Bhloóc</t>
  </si>
  <si>
    <t xml:space="preserve">Từ cầu treo Tàlàng đến khu dân cư thôn Tàlàng </t>
  </si>
  <si>
    <t>Đường giao thông nội bộ trong mặt bằng các KDC</t>
  </si>
  <si>
    <t xml:space="preserve">Các tuyến đường còn lại </t>
  </si>
  <si>
    <t xml:space="preserve">Đường số 1 </t>
  </si>
  <si>
    <t>Đường số 2</t>
  </si>
  <si>
    <t>Đường số 5</t>
  </si>
  <si>
    <t>Đường số 7</t>
  </si>
  <si>
    <t>Đường nhánh trong KDC công trình công cộng</t>
  </si>
  <si>
    <t>Đường nhánh trong KDC phía sau Chi cục Thi hành án dân sự huyện</t>
  </si>
  <si>
    <t xml:space="preserve">Đường nhánh trong KDC trước Trường PTDT nội trú huyện </t>
  </si>
  <si>
    <t>Từ nhà Sơn Liễu đến cầu Agrồng</t>
  </si>
  <si>
    <t xml:space="preserve">Từ nhà Akhải đến đường Atiêng-Dang và các tuyến đường nhánh trong KDC Làng truyền thống Cơ tu </t>
  </si>
  <si>
    <t>Từ ranh giới xã Bhalêê đến cầu Achiing</t>
  </si>
  <si>
    <t>Từ cầu Achiing đến giáp đường số 1</t>
  </si>
  <si>
    <t xml:space="preserve">Đường Achiing-Anông </t>
  </si>
  <si>
    <t>Đường Atiêng-Dang (Kể cả đoạn qua xã Lăng)</t>
  </si>
  <si>
    <t>Từ cầu treo thôn Tà vàng đi KSX ’lăn</t>
  </si>
  <si>
    <t>Từ bể nước TTHC huyện đến cuối đường Tr’lêê</t>
  </si>
  <si>
    <t xml:space="preserve">Tuyến đường R’bhướp-Apát </t>
  </si>
  <si>
    <t>Từ bãi rác đi KSX M'loóc</t>
  </si>
  <si>
    <t xml:space="preserve">Đường giao thông nội bộ trong mặt bằng các KDC </t>
  </si>
  <si>
    <t>Các tuyến đường còn lại</t>
  </si>
  <si>
    <t>Từ ranh giới xã Atiêng đến cầu bản tại nhà Quang Thơm</t>
  </si>
  <si>
    <t xml:space="preserve">Từ cầu bản tại nhà Quang Thơm đến đường Trường Sơn 559 </t>
  </si>
  <si>
    <t>Đường Trường Sơn 559 (đoạn qua xã Anông)</t>
  </si>
  <si>
    <t xml:space="preserve">Từ nhà Quang Thơm đến cầu treo KDC thôn Anoonh </t>
  </si>
  <si>
    <t xml:space="preserve">Từ cầu treo thôn Anoonh đi KSX Anoonh </t>
  </si>
  <si>
    <t xml:space="preserve">Từ ranh giới xã Atiêng đến Trạm Y tế xã Lăng </t>
  </si>
  <si>
    <t xml:space="preserve">Từ Trạm Y tế xã Lăng đến giáp ranh giới xã Tr’hy </t>
  </si>
  <si>
    <t xml:space="preserve">Từ ngã 4 xã Lăng đi qua trụ sở UBND xã đến hết đường nhựa </t>
  </si>
  <si>
    <t xml:space="preserve">Đường Pơr'ning-Tà ri-Nam Giang </t>
  </si>
  <si>
    <t xml:space="preserve">Từ ngã 3 đường vào khu tái định cư thôn Tà ri (mới) đến cuối khu dân cư thôn Tàri (cũ) </t>
  </si>
  <si>
    <t xml:space="preserve">Từ ĐT 606 qua cầu treo Bha'lừa đến đập thủy lợi Aró </t>
  </si>
  <si>
    <t xml:space="preserve">Từ ĐT 606 nhóm hộ Achia </t>
  </si>
  <si>
    <t xml:space="preserve">Đường ĐH 1 </t>
  </si>
  <si>
    <t>Từ ranh giới xã Lăng đến nhà ông Cơlâu Bắc</t>
  </si>
  <si>
    <t xml:space="preserve">Từ nhà ông Cơlâu Bắc qua trụ sở UBND xã đến nhà ông Bling Moom </t>
  </si>
  <si>
    <t xml:space="preserve">Từ nhà ông Bling Moom đến cầu Abanh </t>
  </si>
  <si>
    <t>Từ cầu Abanh đến ranh giới xã Axan</t>
  </si>
  <si>
    <t xml:space="preserve">Từ UBND xã đến đập thuỷ điện Tr’hy </t>
  </si>
  <si>
    <t xml:space="preserve">Từ UBND xã đến mặt bằng tái định cư thôn tự quản Voòng 2 tại nhà ông Cơlâu Bhia </t>
  </si>
  <si>
    <t xml:space="preserve">Tuyến đường từ Trung tâm xã đi thôn Dầm I, II </t>
  </si>
  <si>
    <t xml:space="preserve">Từ ĐH 1 đến mặt bằng thôn Abanh II </t>
  </si>
  <si>
    <t xml:space="preserve">Từ thôn Abanh II đi khu sản xuất Sắc </t>
  </si>
  <si>
    <t xml:space="preserve">Từ cầu Abanh đi khu sản xuất G'hơơ đến thôn Ariêu </t>
  </si>
  <si>
    <t>Từ ngã 3 đường đi thôn Dầm I, II đến Nhà máy thủy điện Tr’hy</t>
  </si>
  <si>
    <t xml:space="preserve">Từ mặt bằng KDC thôn Dầm II đến sông Bung </t>
  </si>
  <si>
    <t xml:space="preserve">Từ ranh giới xã Tr’hy đến ngã 3 Chi Liêu </t>
  </si>
  <si>
    <t>Từ ngã 3 Chi Liêu đến Trường Lý Tự Trọng</t>
  </si>
  <si>
    <t>Từ Trường Lý Tự Trọng đến giáp ranh giới xã Ch'ơm</t>
  </si>
  <si>
    <t>Từ nhà ông Bhling Thành đến mặt bằng tái định cư thôn Arầng 2</t>
  </si>
  <si>
    <t>Từ mặt bằng tái định cư thôn Arầng 2 đến KSX Sắc</t>
  </si>
  <si>
    <t>Từ ĐH1đến mặt bằng tái định cư thôn K’noonh III</t>
  </si>
  <si>
    <t>Từ ĐH 1 qua TTHC xã mới đến mặt bằng thôn Arầng 1</t>
  </si>
  <si>
    <t xml:space="preserve">Đường ĐH 4 </t>
  </si>
  <si>
    <t xml:space="preserve">Từ ngã 3 Chi Liêu đến ngã 3 rẽ vào thôn Agriíh </t>
  </si>
  <si>
    <t xml:space="preserve">Từ ngã 3 rẽ vào thôn Agriíh đến giáp ranh giới xã Gari </t>
  </si>
  <si>
    <t>Từ nhà Thoát-Thìa qua mặt bằng các thôn Arầng 1, Ganil đến giáp ĐH4</t>
  </si>
  <si>
    <t xml:space="preserve">Từ ĐH 4 đến mặt bằng thôn Agriíh </t>
  </si>
  <si>
    <t>Từ ĐH 4 Đi Nam Giang (đường ông Tiên)</t>
  </si>
  <si>
    <t>Từ thôn KDC thôn K’noonh III đi mốc T5</t>
  </si>
  <si>
    <t xml:space="preserve">Từ ranh giới xã Axan đến ngã 3 Achoong (đường công ty Hữu Hay thi công) </t>
  </si>
  <si>
    <t xml:space="preserve">Từ ngã 3 Achoong đến cửa khẩu phụ </t>
  </si>
  <si>
    <t>Từ ngã 3 Achoong qua các thôn Đhung, Z’rướt, Réh, H’júh đến giáp ranh giới xã Gari</t>
  </si>
  <si>
    <t xml:space="preserve">Từ thôn Réh đi Atu 1, 2 đến Cha'nốc (đường công ty Chính Lâm thi công) </t>
  </si>
  <si>
    <t xml:space="preserve">Từ UBND xã đến cuối khu dân cư thôn G’lao </t>
  </si>
  <si>
    <t xml:space="preserve">Từ Đồn Biên phòng Gari đến thôn Apool </t>
  </si>
  <si>
    <t xml:space="preserve">Từ trụ sở UBND xã đến giáp ranh giới xã Ch'ơm </t>
  </si>
  <si>
    <t xml:space="preserve">Từ ngã 3 đường vào mặt bằng thôn Ating đến trụ sở UBND xã </t>
  </si>
  <si>
    <t xml:space="preserve"> Đường rộng từ 2,5 m đến 4m </t>
  </si>
  <si>
    <t xml:space="preserve"> Đường rộng từ 2,5m đến 4m </t>
  </si>
  <si>
    <t xml:space="preserve"> Đường rộng từ 4m đến &lt;6m</t>
  </si>
  <si>
    <t>Tuyến đường Achoong-Cha’nốc</t>
  </si>
  <si>
    <t>Từ cầu Avương II đi thôn T'ghêy, Apát đến giáp ranh giới xã Atiêng</t>
  </si>
  <si>
    <t>Đường dẫn vào mặt bằng tái định cư lòng hồ thủy điện Avương 3</t>
  </si>
  <si>
    <t>Từ cầu Avương II đi thôn Aréc đến giáp đường vào đường Tà'e</t>
  </si>
  <si>
    <t>Từ UBND xã Avương đến mặt bằng thôn Bhlố</t>
  </si>
  <si>
    <t xml:space="preserve">Từ đường HCM đến mặt bằng khu dân cư Tà'e </t>
  </si>
  <si>
    <t>Đường đất trong khu dân cư</t>
  </si>
  <si>
    <t xml:space="preserve">Từ đường HCM đến mặt bằng khu dân cư Ga'lâu </t>
  </si>
  <si>
    <t>Đường dẫn vào mặt bằng tái định cư khu La'a</t>
  </si>
  <si>
    <t>Đường từ mặt bằng khu dân cư thôn Xa'ơi đi khu sản xuất (đường BCC)</t>
  </si>
  <si>
    <t>Từ ranh giới xã Lăng đến cầu treo thôn Alua (cầu treo bắt qua lòng hồ thủy điện Avương)</t>
  </si>
  <si>
    <t>Từ cầu treo thôn Alua đến mặt bằng khu dân cư thôn Z'lao</t>
  </si>
  <si>
    <t>Đường giao thông nội bộ trong khu dân cư</t>
  </si>
  <si>
    <t>Đường bê tông rộng từ 2,5m đến 3 m</t>
  </si>
  <si>
    <t>Đường bê tông rộng dưới 2,5 m</t>
  </si>
  <si>
    <t>Từ nhà ông Tiến Ánh đến cầu treo thôn Bhloóc</t>
  </si>
  <si>
    <t>Từ cầu treo thôn Bhloóc đến mặt bằng thôn Bhloóc</t>
  </si>
  <si>
    <t xml:space="preserve">Từ cầu treo Ta Lang đến mặt bằng khu dân cư thôn Ta Lang </t>
  </si>
  <si>
    <t>Từ thôn Adzốc đi khu sản xuất T’lăn</t>
  </si>
  <si>
    <t xml:space="preserve">Từ cầu treo thôn Atép đi khu sản xuất </t>
  </si>
  <si>
    <t>Đường số 2, 3, 4, 7</t>
  </si>
  <si>
    <t>Đường số 5, 6, 8, 9</t>
  </si>
  <si>
    <t>Đường nhánh trong các khu dân cư: Công trình công cộng, đối diện Chi cục Thi hành án dân sự huyện, phía sau Chi cục Thi hành án dân sự huyện, phía đông chợ-bến xe, trước trường PTDT Nội trú huyện, phía sau Trung tâm văn hóa huyện, O-CL2 Đông - Nam, đường trong khu tái định thôn Agrồng.</t>
  </si>
  <si>
    <t xml:space="preserve">Từ Trường PTDT Nội trú huyện đến trường Nguyễn Văn Trỗi </t>
  </si>
  <si>
    <t>Từ đường số 1 đến khu dân cư thôn Tr’lêê</t>
  </si>
  <si>
    <t>Đường dẫn vào mặt bằng các khu dân cư thôn Ta Vang, Ahu, Achiing (Aliếu).</t>
  </si>
  <si>
    <t xml:space="preserve">Đường Trường Sơn 559 </t>
  </si>
  <si>
    <t>Từ nhà Quang Thơm đến KDC thôn Anonh</t>
  </si>
  <si>
    <t>Từ cầu sắt thôn Anonh đi KSX Anonh</t>
  </si>
  <si>
    <t>Từ UBND qua KDC Arớt đến thôn Axoo tại đường Achiing-Anông</t>
  </si>
  <si>
    <t>Từ ngã 3 thôn Pơr'ning tại nhà Dung Cảnh đến mặt bằng khu dân cư thôn Tà'ri</t>
  </si>
  <si>
    <t>Từ ĐT 606 qua cầu treo Bha'lừa đến đập thủy lợi Aró</t>
  </si>
  <si>
    <t>Đường bê tông rộng từ 5,5 m - 7,5 m</t>
  </si>
  <si>
    <t>Từ khu dân cư thôn Tà'ri đi sông Lăng</t>
  </si>
  <si>
    <t>Từ ĐH 1 đến mặt bằng thôn Abaanh II</t>
  </si>
  <si>
    <t>Từ cầu Abaanh đi khu sản xuất G'hơơ đến thôn Ariêu</t>
  </si>
  <si>
    <t>Từ thôn Dâm I đi khu phụ trợ nhà máy thủy điện Tr'hy</t>
  </si>
  <si>
    <t>Từ mặt bằng KDC thôn Dâm II đi khu sản xuất</t>
  </si>
  <si>
    <t>Từ ranh giới xã Tr’hy đến ngầm suối Ralắp</t>
  </si>
  <si>
    <t>Từ ĐH 1 qua nhà ông Bhling Thành đến mặt bằng khu dân cư Ariing.</t>
  </si>
  <si>
    <t>Từ ngầm thôn Ki'noonh đến mặt bằng KDC thôn T'râm</t>
  </si>
  <si>
    <t>Từ ĐH 4 dẫn vào mặt bằng thôn Agriih</t>
  </si>
  <si>
    <t>Từ ĐH 4 đi huyện Nam Giang (đường ông Tiên)</t>
  </si>
  <si>
    <t>Từ ĐH 1 qua nhà ông Bríu Lâm đến Trường mầm non liên xã Axan-Tr'hy.</t>
  </si>
  <si>
    <t>Từ mặt bằng KDC thôn T'râm đi mốc T5</t>
  </si>
  <si>
    <t>Từ ngã 3 Achoong đến giáp ranh giới xã Gari (ĐH 4)</t>
  </si>
  <si>
    <t>Từ thôn H'júh qua Cha'lăng, Atu I, II đến Cha'nốc (đường công ty Chính Lâm thi công)</t>
  </si>
  <si>
    <t>Từ ngã 3 Achoong qua thôn Dhung đến mặt bằng thôn Cha'lăng</t>
  </si>
  <si>
    <t>Từ ĐH 4 đến mặt bằng thôn Pứt</t>
  </si>
  <si>
    <t>Từ ĐH 4 đến mặt bằng thôn Ating</t>
  </si>
  <si>
    <t>Từ ĐH 4 đến mặt bằng thôn G'lao</t>
  </si>
  <si>
    <t>Từ mặt bằng thôn G'lao đi khu sản xuất</t>
  </si>
  <si>
    <t>Từ mặt bằng thôn Arooi đi khu sản xuất</t>
  </si>
  <si>
    <t>Đường bê tông rộng từ 3 m đến 4 m</t>
  </si>
  <si>
    <t>Đường Atiêng-Dang</t>
  </si>
  <si>
    <t>Đường Atiêng-Dang (đoạn quan địa phận xã Lăng)</t>
  </si>
  <si>
    <t>Đường bê tông rộng từ 3,5m - 5,5 m</t>
  </si>
  <si>
    <t>Đường bê tông rộng từ 1,5 m đến 3,5m</t>
  </si>
  <si>
    <t>Đường đất và đường bê tông rộng &lt; 1,5m</t>
  </si>
  <si>
    <t>Từ UBND xã qua đi thôn Dâm I đến thôn mặt bằng KDC thôn Dâm II</t>
  </si>
  <si>
    <t>T1/2019</t>
  </si>
  <si>
    <t>Đường số 1</t>
  </si>
  <si>
    <t>T3/2019</t>
  </si>
  <si>
    <t>T8/2017</t>
  </si>
  <si>
    <t>T12/2018</t>
  </si>
  <si>
    <t>T4/2018</t>
  </si>
  <si>
    <t>T4/2019</t>
  </si>
  <si>
    <t>T5/2019</t>
  </si>
  <si>
    <t>Đường số 2a</t>
  </si>
  <si>
    <t>T2/2017</t>
  </si>
  <si>
    <t>Đường số 2b</t>
  </si>
  <si>
    <t>Đường số 9</t>
  </si>
  <si>
    <t>K</t>
  </si>
  <si>
    <t>T8/2018</t>
  </si>
  <si>
    <t>L</t>
  </si>
  <si>
    <t>T6/2018</t>
  </si>
  <si>
    <t>N</t>
  </si>
  <si>
    <t>T3/2017</t>
  </si>
  <si>
    <t>T10/2017</t>
  </si>
  <si>
    <t>R</t>
  </si>
  <si>
    <t>T1/2018</t>
  </si>
  <si>
    <t>T1/2017</t>
  </si>
  <si>
    <t>Đường số 4</t>
  </si>
  <si>
    <t>Tuyến đường Ra'bhượp-Apát</t>
  </si>
  <si>
    <t xml:space="preserve">Từ UBND xã đến KDC Arớt II </t>
  </si>
  <si>
    <t>Đường ĐH 1</t>
  </si>
  <si>
    <t xml:space="preserve">Từ ĐH 4 đến mặt bằng thôn Ating </t>
  </si>
  <si>
    <t>Từ đường Atiêng - Dang qua thôn Batư, Arui đến điểm cuối đường công vụ thôn Arui</t>
  </si>
  <si>
    <t xml:space="preserve">Từ điểm cuối đường công vụ thôn Arui theo đường mòn đến khu Ali tại ranh giới huyện Đông Giang </t>
  </si>
  <si>
    <t>Từ nhà Bríu Bông đến nhà Zơrâm Ka gió giáp vào đường số 2</t>
  </si>
  <si>
    <t>Từ ngã 4 xã Lăng đến ngã 3 thôn Pơr'ning tại nhà Dung Cảnh</t>
  </si>
  <si>
    <t xml:space="preserve">Từ ranh giới xã Axan đến ngã 3 dẫn vào mặt bằng thôn Ating, Arooi </t>
  </si>
  <si>
    <t xml:space="preserve">Từ nhà ông Bling Moom đến cầu Abaanh </t>
  </si>
  <si>
    <t>Từ cầu Abaanh đến ranh giới xã Axan</t>
  </si>
  <si>
    <t>Từ khu dân cư Ariing đi khu sản xuất Sắc</t>
  </si>
  <si>
    <t>Từ đường Atiêng - Dang đến mặt bằng khu dân cư thôn Axur</t>
  </si>
  <si>
    <t>Tuyến đường phía nam lòng hồ thủy điện Avương (từ ranh giới huyện Đông Giang đến đầu thôn Axur</t>
  </si>
  <si>
    <t>Từ ranh giới xã Atiêng đến HTX Thiên Bình</t>
  </si>
  <si>
    <t>Từ HTX Thiên Bình đến Trạm y tế xã Lăng</t>
  </si>
  <si>
    <t>Từ giáp ranh giới huyện Đông Giang đến cầu Avương II</t>
  </si>
  <si>
    <t>Từ cầu Avương II đến giáp ranh giới xã Bhalêê</t>
  </si>
  <si>
    <t>Từ cầu Atép đến giáp ranh giới tỉnh Thừa Thiên Huế</t>
  </si>
  <si>
    <t>Từ cầu Ch'lang đến cầu Atép tại ngã 3 đường HCM với đường Trường Sơn 559</t>
  </si>
  <si>
    <t>Từ nhà Sơn Liễu đến nhà Hoàn Thiện giáp vào đường số 2</t>
  </si>
  <si>
    <t>Từ cầu Achiing đến giáp đường số 1 tại đầu đường 27m</t>
  </si>
  <si>
    <t>Từ ĐT 606 qua bãi rác đi KSX M'loóc</t>
  </si>
  <si>
    <t>Từ đường Achiing-Anông đi khu sản xuất thôn Z'rượt (M'loóc)</t>
  </si>
  <si>
    <t xml:space="preserve">Đường Achiing-Anông (qua địa phận xã Atiêng) </t>
  </si>
  <si>
    <t>Từ cầu treo thôn Ta vang đi KSX T’lăn</t>
  </si>
  <si>
    <t>Từ cầu treo thôn Acấp đi khu sản xuất Croong</t>
  </si>
  <si>
    <t>Từ thôn Arớt đi khu sản xuất Achưl</t>
  </si>
  <si>
    <t xml:space="preserve">Đường Pơr'ning-Tà'ri-Nam Giang </t>
  </si>
  <si>
    <t>Đường công vụ Inovgreen + đường công vụ cao su</t>
  </si>
  <si>
    <t>Từ mặt bằng KDC thôn Ariêu đi khu sản xuất Pinang</t>
  </si>
  <si>
    <t>Từ ngầm suối Ralắp đến trường Lý Tự Trọng</t>
  </si>
  <si>
    <t>Từ ngã 3 Chi Liêu qua 207 đến ngã 3 thôn Ga'nil</t>
  </si>
  <si>
    <t>Từ ngã 3 thôn Ga'nil đến giáp ranh giới xã Gari</t>
  </si>
  <si>
    <t>Từ nhà Thác Thìa đến ngã 3 thôn Ga'nil tại ĐH 4</t>
  </si>
  <si>
    <t>Từ ngã 3 rẽ vào thôn Atu 1 đi thôn Cha'nốc (đường công ty Chiến Khánh thi công)</t>
  </si>
  <si>
    <t xml:space="preserve">Từ thôn Cha'nốc đi thôn K'noonh III </t>
  </si>
  <si>
    <t xml:space="preserve">Từ thôn Cha'nốc đi thôn Ki'nonh  </t>
  </si>
  <si>
    <t>Từ cuối đường số 1 đến giáp ranh giới xã Lăng</t>
  </si>
  <si>
    <t>Từ ĐT 606 đi nhóm hộ Achia</t>
  </si>
  <si>
    <t>Từ thôn Atu II đến thôn Atu I</t>
  </si>
  <si>
    <t>Từ ngã 3 dẫn vào mặt bằng thôn Ating, Arooi đến Trụ sở UBND xã</t>
  </si>
  <si>
    <t>Từ Trụ sở UBND xã cổng Đồn Biên phòng xã Gari</t>
  </si>
  <si>
    <t>Từ cổng Đồn Biên phòng xã Gari đến giáp ranh giới xã Ch'ơm</t>
  </si>
  <si>
    <t xml:space="preserve">Từ ranh giới xã Axan đến ngã 3 Achoong </t>
  </si>
  <si>
    <t>Cụm công nghiệp Bhalêê, xã Bhalêê</t>
  </si>
  <si>
    <t>Cụm công nghiệp xã Lăng</t>
  </si>
  <si>
    <t>BẢNG GIÁ ĐẤT SẢN XUẤT KINH DOANH PHI NÔNG NGHIỆP KHÔNG PHẢI LÀ ĐẤT THƯƠNG MẠI, DỊCH VỤ</t>
  </si>
  <si>
    <t xml:space="preserve">Đơn vị hành chính/Ranh giới đất </t>
  </si>
  <si>
    <t>1</t>
  </si>
  <si>
    <t>Tuyến bổ sung</t>
  </si>
  <si>
    <t>Gộp chung các tuyến</t>
  </si>
  <si>
    <t>Gộp chung tuyến Đt 606 thành 1</t>
  </si>
  <si>
    <t>Gộp tuyến</t>
  </si>
  <si>
    <t xml:space="preserve">Gộp tuyến, Thay đổi tên </t>
  </si>
  <si>
    <t xml:space="preserve">Thay đổi tên </t>
  </si>
  <si>
    <t>Tách tuyến</t>
  </si>
  <si>
    <t xml:space="preserve">Gộp tuyến, thay đổi tên </t>
  </si>
  <si>
    <t>Đường thủy lợi Arâng từ thôn Ga'nil - Arây</t>
  </si>
  <si>
    <t>Đường theo hiện trạng</t>
  </si>
  <si>
    <t>Thời điểm chuyển nhượng</t>
  </si>
  <si>
    <t>Nguyễn Thị Xuân</t>
  </si>
  <si>
    <t>95/9</t>
  </si>
  <si>
    <t>Phạm Văn Huynh</t>
  </si>
  <si>
    <t>Đặng Phát</t>
  </si>
  <si>
    <t>BẢNG THỐNG KÊ PHIẾU THU THẬP THÔNG TIN VỀ THỬA ĐẤT</t>
  </si>
  <si>
    <t>Mẫu số 07</t>
  </si>
  <si>
    <t>Phiếu số</t>
  </si>
  <si>
    <t>Tên người sử dụng đất</t>
  </si>
  <si>
    <t>Thửa đất số</t>
  </si>
  <si>
    <t>Tờ BĐ số</t>
  </si>
  <si>
    <t>Tên Đường, phố</t>
  </si>
  <si>
    <t>Khu vực</t>
  </si>
  <si>
    <t>Vị Trí đất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</si>
  <si>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</si>
  <si>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</si>
  <si>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</si>
  <si>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</si>
  <si>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</si>
  <si>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</si>
  <si>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</si>
  <si>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</si>
  <si>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</si>
  <si>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</si>
  <si>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</si>
  <si>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Xác nhận của Tổ chức tư vấn xác định giá đất</t>
  </si>
  <si>
    <t>(Ký, ghi rõ họ tên và đóng dấu)</t>
  </si>
  <si>
    <t>Xã: A Tiêng</t>
  </si>
  <si>
    <t>Huyện: Tây Giang</t>
  </si>
  <si>
    <t>Tỉnh: Quảng Nam</t>
  </si>
  <si>
    <t>So sánh (11)/(12)
(%)</t>
  </si>
  <si>
    <t>T11/2017</t>
  </si>
  <si>
    <t>Đường số 2 - ( đoạn 1)</t>
  </si>
  <si>
    <t>Đường số 2 - ( đoạn 2)</t>
  </si>
  <si>
    <t>T2/2019</t>
  </si>
  <si>
    <r>
      <t>Diện tích 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</si>
  <si>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 xml:space="preserve">Giá bán BĐS
</t>
    </r>
    <r>
      <rPr>
        <sz val="11"/>
        <rFont val="Times New Roman"/>
        <family val="1"/>
      </rPr>
      <t>(1.000đ/m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</si>
  <si>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 xml:space="preserve">Giá đất chuyển nhượng
</t>
    </r>
    <r>
      <rPr>
        <sz val="11"/>
        <rFont val="Times New Roman"/>
        <family val="1"/>
      </rPr>
      <t>(1.000đ/m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</si>
  <si>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 xml:space="preserve">Giá đất trong bảng giá đất hiện hành
</t>
    </r>
    <r>
      <rPr>
        <sz val="11"/>
        <rFont val="Times New Roman"/>
        <family val="1"/>
      </rPr>
      <t>(1.000đ/m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</si>
  <si>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(12)</t>
  </si>
  <si>
    <t>(13)</t>
  </si>
  <si>
    <t>Nguyễn Xuân Hướng</t>
  </si>
  <si>
    <t xml:space="preserve">Lê Hữu Tiến </t>
  </si>
  <si>
    <t xml:space="preserve">Phạm Lời </t>
  </si>
  <si>
    <t>Nguyễn Đình Hải</t>
  </si>
  <si>
    <t xml:space="preserve"> Nguyễn Thị Thu Dung</t>
  </si>
  <si>
    <t xml:space="preserve">Đinh Hữu Lê </t>
  </si>
  <si>
    <t>Lưu Văn Khương</t>
  </si>
  <si>
    <t>Hồ Quốc Hải</t>
  </si>
  <si>
    <t xml:space="preserve"> Bùi Đức Thanh</t>
  </si>
  <si>
    <t xml:space="preserve">Bùi Đức Thành </t>
  </si>
  <si>
    <t xml:space="preserve">Trần Duy Bình </t>
  </si>
  <si>
    <t>Trà Thị Anh Uyên</t>
  </si>
  <si>
    <t xml:space="preserve">Hôih Danh </t>
  </si>
  <si>
    <t xml:space="preserve"> Võ Thị Kiều Mai</t>
  </si>
  <si>
    <t xml:space="preserve"> Trương Thị Tuyết Hoa</t>
  </si>
  <si>
    <t>Nguyễn Thị Trúc Linh</t>
  </si>
  <si>
    <t xml:space="preserve">Bùi Nam Chính </t>
  </si>
  <si>
    <t xml:space="preserve">Hoàng Khánh </t>
  </si>
  <si>
    <t>Zơrâm Thị Lịch</t>
  </si>
  <si>
    <t xml:space="preserve">Nguyễn Văn Cao </t>
  </si>
  <si>
    <t xml:space="preserve">Nguyễn Thanh Quang </t>
  </si>
  <si>
    <t xml:space="preserve">              Người lập biểu</t>
  </si>
  <si>
    <t xml:space="preserve">                 (Ký và ghi rõ họ tên)</t>
  </si>
  <si>
    <t>Đường thủy lợi Arâng tờ thôn Ganil - A Rây</t>
  </si>
  <si>
    <r>
      <t>(Áp dụng đối với đất: ở tại nông thôn)</t>
    </r>
    <r>
      <rPr>
        <vertAlign val="superscript"/>
        <sz val="13"/>
        <rFont val="Times New Roman"/>
        <family val="1"/>
      </rPr>
      <t>(1)</t>
    </r>
  </si>
  <si>
    <r>
      <t>Tây Giang, n</t>
    </r>
    <r>
      <rPr>
        <sz val="13"/>
        <color indexed="8"/>
        <rFont val="Times New Roman"/>
        <family val="1"/>
      </rPr>
      <t>gày</t>
    </r>
    <r>
      <rPr>
        <i/>
        <sz val="13"/>
        <color indexed="8"/>
        <rFont val="Times New Roman"/>
        <family val="1"/>
      </rPr>
      <t xml:space="preserve">       </t>
    </r>
    <r>
      <rPr>
        <sz val="13"/>
        <color indexed="8"/>
        <rFont val="Times New Roman"/>
        <family val="1"/>
      </rPr>
      <t xml:space="preserve">tháng </t>
    </r>
    <r>
      <rPr>
        <i/>
        <sz val="13"/>
        <color indexed="8"/>
        <rFont val="Times New Roman"/>
        <family val="1"/>
      </rPr>
      <t xml:space="preserve">7 </t>
    </r>
    <r>
      <rPr>
        <sz val="13"/>
        <color indexed="8"/>
        <rFont val="Times New Roman"/>
        <family val="1"/>
      </rPr>
      <t>năm 2019</t>
    </r>
  </si>
  <si>
    <t>PHỤ LỤC: BẢNG TỔNG HỢP SỬA ĐỔI, THAY THẾ, BỔ SUNG TUYẾN ĐƯỜNG</t>
  </si>
  <si>
    <t xml:space="preserve">Tên đường phố /
Ranh giới các đoạn đường phố </t>
  </si>
  <si>
    <t xml:space="preserve">Tên đường phố/ Ranh giới đất điều chỉnh thời kỳ 2020-2024 (đã được sửa đổi, phân đoạn, bổ sung hoặc loại bỏ phù hợp với thực tế)  </t>
  </si>
  <si>
    <t>Ghi chú</t>
  </si>
  <si>
    <t>Từ nhà tổ cao su đến cuối thôn Alua tại ngã 3 đường mới và đường cũ</t>
  </si>
  <si>
    <t xml:space="preserve">Từ cầu treo Alua đến giáp vào đường Atiêng-Dang </t>
  </si>
  <si>
    <t>Gộp chung vào tuyến từ ranh giới xã Lăng đến cầu treo thôn Alua (cầu treo bắt qua lòng hồ thủy điện Avương)</t>
  </si>
  <si>
    <t>Từ Trạm Kiểm dịch gia súc, gia cầm huyện đến cầu Avương</t>
  </si>
  <si>
    <t>Từ suối C’răm đến giáp ranh giới xã Bhalêê</t>
  </si>
  <si>
    <t xml:space="preserve">Từ khu dân cư thôn T’ghêy (cũ) đến giáp ranh giới xã Atiêng </t>
  </si>
  <si>
    <t xml:space="preserve">Từ khu dân cư thôn Aur đến giáp ranh giới huyện Nam Đông, tỉnh Thừa Thiên Huế </t>
  </si>
  <si>
    <t>Gộp vào các tuyến đường còn lại</t>
  </si>
  <si>
    <t xml:space="preserve">Từ cầu treo thôn Bhlố II đi khu sản xuất </t>
  </si>
  <si>
    <t xml:space="preserve">Từ ngã 3 Azứt đến đầu thôn Agiốc tại ngã 3 đi KSX T'lăn </t>
  </si>
  <si>
    <t xml:space="preserve">Từ đầu thôn Agiốc tại ngã 3 đi KSX T'ăn đến giáp ranh giới xã Atiêng </t>
  </si>
  <si>
    <t>Từ sau Trường Tiểu học Bhalêê đi thôn Agiốc</t>
  </si>
  <si>
    <t xml:space="preserve">- Từ trụ sở chi nhánh Công ty sâm Ngọc linh đến cầu Agrồng </t>
  </si>
  <si>
    <t>Gộp chung 1 tuyến với đường số 2</t>
  </si>
  <si>
    <t>- Từ cầu Agrồng đến giáp đường số 1</t>
  </si>
  <si>
    <t>Gộp chung cùng tuyến với đường số 2</t>
  </si>
  <si>
    <t>Đường số 3</t>
  </si>
  <si>
    <t>Gộp chung vào với các tuyến đường: 2, 7</t>
  </si>
  <si>
    <t xml:space="preserve">Đường số 4 </t>
  </si>
  <si>
    <t>Đường số 6</t>
  </si>
  <si>
    <t>Gộp chung vào với các tuyến đường: 5, 8, 9</t>
  </si>
  <si>
    <t>Gộp chung vào với các tuyến đường: 2, 3, 4</t>
  </si>
  <si>
    <t xml:space="preserve">Đường số 8 </t>
  </si>
  <si>
    <t>Gộp chung vào với các tuyến đường: 5, 6</t>
  </si>
  <si>
    <t>i</t>
  </si>
  <si>
    <t xml:space="preserve">Đường số 9 </t>
  </si>
  <si>
    <t>l</t>
  </si>
  <si>
    <t xml:space="preserve">Đường nhánh trong KDC đối diện Chi cục Thi hành án dân sự huyện </t>
  </si>
  <si>
    <t>m</t>
  </si>
  <si>
    <t>n</t>
  </si>
  <si>
    <t>p</t>
  </si>
  <si>
    <t xml:space="preserve">Đường trong khu tái định cư Agrồng </t>
  </si>
  <si>
    <t>t</t>
  </si>
  <si>
    <r>
      <t>Đường trong khu dân cư O-CL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Đông-Nam (từ nhà bà Hốih Thị Blúi đến suối nắn tuyến) </t>
    </r>
  </si>
  <si>
    <t>Gộp chung với tuyến d</t>
  </si>
  <si>
    <t>u</t>
  </si>
  <si>
    <t xml:space="preserve">Đường trong khu dân cư phía sau nhà thi đấu đa năng huyện </t>
  </si>
  <si>
    <t>Từ ngã 4 xã Lăng đến Trường Mầm non Tuổi Hoa</t>
  </si>
  <si>
    <t>Gộp vào đường giao thông nội bộ trong khu dân cư</t>
  </si>
  <si>
    <t>Đường vào khu tái định cư thôn Pơr’ning</t>
  </si>
  <si>
    <t xml:space="preserve">Từ cuối khu dân cư thôn Tà ri (cũ) đến giáp ranh giới xã Zuôi, huyện Nam Giang </t>
  </si>
  <si>
    <t xml:space="preserve">Từ UBND xã đến khu dân cư thôn Dầm I </t>
  </si>
  <si>
    <t xml:space="preserve">Từ khu dân cư thôn Dầm I đến cuối khu dân cư thôn Dầm II </t>
  </si>
  <si>
    <t>III - BẢNG GIÁ ĐẤT SẢN XUẤT KINH DOANH PHI NÔNG NGHIỆP KHÔNG PHẢI LÀ ĐẤT THƯƠNG MẠI, DỊCH VỤ</t>
  </si>
  <si>
    <t>- Từ cầu Avương đến hết đường số 1 tại đường 1 chiều</t>
  </si>
  <si>
    <t>1.1</t>
  </si>
  <si>
    <t>1.2</t>
  </si>
  <si>
    <t>8.1</t>
  </si>
  <si>
    <t>8.2</t>
  </si>
  <si>
    <t>8.3</t>
  </si>
  <si>
    <t>8.4</t>
  </si>
  <si>
    <t>2.1</t>
  </si>
  <si>
    <t>2.2</t>
  </si>
  <si>
    <t>3.1</t>
  </si>
  <si>
    <t>3.2</t>
  </si>
  <si>
    <t>9.1</t>
  </si>
  <si>
    <t>9.2</t>
  </si>
  <si>
    <t>9.3</t>
  </si>
  <si>
    <t>9.4</t>
  </si>
  <si>
    <t>1.3</t>
  </si>
  <si>
    <t>1.4</t>
  </si>
  <si>
    <t>1.5</t>
  </si>
  <si>
    <t>1.6</t>
  </si>
  <si>
    <t>1.7</t>
  </si>
  <si>
    <t>1.8</t>
  </si>
  <si>
    <t>2.3</t>
  </si>
  <si>
    <t>11.1</t>
  </si>
  <si>
    <t>11.2</t>
  </si>
  <si>
    <t>11.3</t>
  </si>
  <si>
    <t>11.4</t>
  </si>
  <si>
    <t>6.1</t>
  </si>
  <si>
    <t>6.2</t>
  </si>
  <si>
    <t>12.1</t>
  </si>
  <si>
    <t>12.2</t>
  </si>
  <si>
    <t>12.3</t>
  </si>
  <si>
    <t>12.4</t>
  </si>
  <si>
    <t>7.1</t>
  </si>
  <si>
    <t>7.2</t>
  </si>
  <si>
    <t>7.3</t>
  </si>
  <si>
    <t>7.4</t>
  </si>
  <si>
    <t>1.1.1</t>
  </si>
  <si>
    <t>1.1.2</t>
  </si>
  <si>
    <t>- Từ đầu đường số 1 tại cống thoát nước đến cầu Avương</t>
  </si>
  <si>
    <r>
      <t xml:space="preserve">- Từ đường số 1 tại đường </t>
    </r>
    <r>
      <rPr>
        <sz val="12"/>
        <color indexed="10"/>
        <rFont val="Times New Roman"/>
        <family val="1"/>
      </rPr>
      <t xml:space="preserve">1 chiều </t>
    </r>
    <r>
      <rPr>
        <sz val="12"/>
        <rFont val="Times New Roman"/>
        <family val="1"/>
      </rPr>
      <t>đến cầu Avương</t>
    </r>
  </si>
  <si>
    <r>
      <t xml:space="preserve">Đường nhánh trong các khu dân cư: Công trình công cộng, đối diện Chi cục Thi hành án dân sự huyện, phía sau Chi cục Thi hành án dân sự huyện, phía đông chợ-bến xe, trước trường PTDT Nội trú huyện, phía sau Trung tâm văn hóa huyện </t>
    </r>
    <r>
      <rPr>
        <sz val="12"/>
        <color indexed="10"/>
        <rFont val="Times New Roman"/>
        <family val="1"/>
      </rPr>
      <t>(KDC Thể dục thể thao)</t>
    </r>
    <r>
      <rPr>
        <sz val="12"/>
        <rFont val="Times New Roman"/>
        <family val="1"/>
      </rPr>
      <t>, O-CL2 Đông - Nam, đường trong khu tái định thôn Agrồng.</t>
    </r>
  </si>
  <si>
    <t xml:space="preserve">I - BẢNG GIÁ ĐẤT NÔNG NGHIỆP </t>
  </si>
  <si>
    <t>Vị trí/Đơn giá (đ/m2)</t>
  </si>
  <si>
    <t>II - BẢNG GIÁ ĐẤT Ở NÔNG THÔN</t>
  </si>
  <si>
    <t>Đơn giá
(đ/m2)</t>
  </si>
  <si>
    <t>Đất trồng cây hằng năm khác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</si>
</sst>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_(* #,##0_);_(* \(#,##0\);_(* &quot;-&quot;??_);_(@_)"/>
    <numFmt numFmtId="176" formatCode="#,##0.0"/>
    <numFmt numFmtId="177" formatCode="_(* #,##0.0_);_(* \(#,##0.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  <numFmt numFmtId="184" formatCode="0.0000000000"/>
    <numFmt numFmtId="185" formatCode="0.00000000000"/>
    <numFmt numFmtId="186" formatCode="0.00000000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#,##0.000"/>
    <numFmt numFmtId="194" formatCode="0.0;[Red]0.0"/>
    <numFmt numFmtId="195" formatCode="0.00;[Red]0.00"/>
    <numFmt numFmtId="196" formatCode="0.000;[Red]0.000"/>
    <numFmt numFmtId="197" formatCode="[$-409]dddd\,\ mmmm\ d\,\ yyyy"/>
    <numFmt numFmtId="198" formatCode="[$-409]h:mm:ss\ AM/PM"/>
    <numFmt numFmtId="199" formatCode="0.000000000000"/>
    <numFmt numFmtId="200" formatCode="0;[Red]0"/>
    <numFmt numFmtId="201" formatCode="_(* #,##0.0_);_(* \(#,##0.0\);_(* &quot;-&quot;?_);_(@_)"/>
    <numFmt numFmtId="202" formatCode="_(* #.##0.00_);_(* \(#.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vertAlign val="subscript"/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name val="Cambria"/>
      <family val="1"/>
    </font>
    <font>
      <i/>
      <sz val="10"/>
      <name val="Cambria"/>
      <family val="1"/>
    </font>
    <font>
      <sz val="11"/>
      <name val="Calibri"/>
      <family val="2"/>
    </font>
    <font>
      <sz val="11"/>
      <name val="Cambria"/>
      <family val="1"/>
    </font>
    <font>
      <i/>
      <sz val="11"/>
      <name val="Cambria"/>
      <family val="1"/>
    </font>
    <font>
      <sz val="11"/>
      <color indexed="8"/>
      <name val="Times New Roman"/>
      <family val="1"/>
    </font>
    <font>
      <sz val="13"/>
      <name val="Cambria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justify" wrapText="1"/>
    </xf>
    <xf numFmtId="37" fontId="8" fillId="0" borderId="10" xfId="44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37" fontId="8" fillId="0" borderId="10" xfId="44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" fillId="0" borderId="0" xfId="60" applyFont="1" applyFill="1" applyBorder="1" applyAlignment="1">
      <alignment horizontal="justify" vertical="top" wrapText="1"/>
      <protection/>
    </xf>
    <xf numFmtId="49" fontId="8" fillId="0" borderId="0" xfId="60" applyNumberFormat="1" applyFont="1" applyFill="1" applyBorder="1" applyAlignment="1">
      <alignment horizontal="justify" vertical="top" wrapText="1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justify" vertical="top" wrapText="1"/>
      <protection/>
    </xf>
    <xf numFmtId="0" fontId="8" fillId="0" borderId="0" xfId="61" applyFont="1" applyFill="1" applyBorder="1" applyAlignment="1">
      <alignment horizontal="center" vertical="top" wrapText="1"/>
      <protection/>
    </xf>
    <xf numFmtId="49" fontId="11" fillId="0" borderId="0" xfId="65" applyNumberFormat="1" applyFont="1" applyFill="1" applyBorder="1" applyAlignment="1">
      <alignment horizontal="justify" vertical="top" wrapText="1"/>
      <protection/>
    </xf>
    <xf numFmtId="3" fontId="11" fillId="0" borderId="0" xfId="65" applyNumberFormat="1" applyFont="1" applyFill="1" applyBorder="1" applyAlignment="1">
      <alignment horizontal="right" vertical="top" wrapText="1"/>
      <protection/>
    </xf>
    <xf numFmtId="4" fontId="11" fillId="0" borderId="0" xfId="65" applyNumberFormat="1" applyFont="1" applyFill="1" applyBorder="1" applyAlignment="1">
      <alignment horizontal="center" vertical="top" wrapText="1"/>
      <protection/>
    </xf>
    <xf numFmtId="0" fontId="8" fillId="0" borderId="0" xfId="61" applyFont="1" applyFill="1" applyBorder="1" applyAlignment="1">
      <alignment horizontal="right" vertical="top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8" fillId="0" borderId="0" xfId="61" applyNumberFormat="1" applyFont="1" applyFill="1" applyBorder="1" applyAlignment="1">
      <alignment horizontal="right" vertical="top" wrapText="1"/>
      <protection/>
    </xf>
    <xf numFmtId="4" fontId="8" fillId="0" borderId="0" xfId="44" applyNumberFormat="1" applyFont="1" applyFill="1" applyBorder="1" applyAlignment="1">
      <alignment horizontal="center" vertical="top" wrapText="1"/>
    </xf>
    <xf numFmtId="3" fontId="8" fillId="0" borderId="0" xfId="44" applyNumberFormat="1" applyFont="1" applyFill="1" applyBorder="1" applyAlignment="1">
      <alignment horizontal="right" vertical="top" wrapText="1"/>
    </xf>
    <xf numFmtId="0" fontId="8" fillId="0" borderId="10" xfId="61" applyFont="1" applyFill="1" applyBorder="1" applyAlignment="1">
      <alignment horizontal="center" vertical="top" wrapText="1"/>
      <protection/>
    </xf>
    <xf numFmtId="49" fontId="12" fillId="0" borderId="12" xfId="64" applyNumberFormat="1" applyFont="1" applyFill="1" applyBorder="1" applyAlignment="1">
      <alignment horizontal="center" vertical="center" wrapText="1"/>
      <protection/>
    </xf>
    <xf numFmtId="3" fontId="12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0" xfId="64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3" fontId="5" fillId="0" borderId="10" xfId="60" applyNumberFormat="1" applyFont="1" applyFill="1" applyBorder="1" applyAlignment="1">
      <alignment horizontal="center" vertical="center" wrapText="1"/>
      <protection/>
    </xf>
    <xf numFmtId="3" fontId="5" fillId="0" borderId="12" xfId="60" applyNumberFormat="1" applyFont="1" applyFill="1" applyBorder="1" applyAlignment="1">
      <alignment horizontal="center" vertical="center" wrapText="1"/>
      <protection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49" fontId="5" fillId="35" borderId="10" xfId="60" applyNumberFormat="1" applyFont="1" applyFill="1" applyBorder="1" applyAlignment="1">
      <alignment horizontal="center" vertical="top" wrapText="1"/>
      <protection/>
    </xf>
    <xf numFmtId="175" fontId="7" fillId="0" borderId="10" xfId="42" applyNumberFormat="1" applyFont="1" applyFill="1" applyBorder="1" applyAlignment="1">
      <alignment horizontal="right" vertical="center" wrapText="1"/>
    </xf>
    <xf numFmtId="175" fontId="8" fillId="0" borderId="10" xfId="42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8" fillId="0" borderId="10" xfId="61" applyNumberFormat="1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3" fontId="12" fillId="0" borderId="10" xfId="60" applyNumberFormat="1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0" fontId="12" fillId="0" borderId="14" xfId="0" applyFont="1" applyFill="1" applyBorder="1" applyAlignment="1">
      <alignment horizontal="center" vertical="center" wrapText="1"/>
    </xf>
    <xf numFmtId="49" fontId="8" fillId="0" borderId="0" xfId="60" applyNumberFormat="1" applyFont="1" applyFill="1" applyBorder="1" applyAlignment="1">
      <alignment horizontal="center" vertical="top" wrapText="1"/>
      <protection/>
    </xf>
    <xf numFmtId="0" fontId="11" fillId="0" borderId="10" xfId="64" applyFont="1" applyFill="1" applyBorder="1" applyAlignment="1">
      <alignment horizontal="left" vertical="center" wrapText="1"/>
      <protection/>
    </xf>
    <xf numFmtId="3" fontId="11" fillId="0" borderId="10" xfId="60" applyNumberFormat="1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justify" vertical="top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60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5" fillId="0" borderId="0" xfId="60" applyFont="1" applyFill="1" applyBorder="1" applyAlignment="1">
      <alignment horizontal="center" vertical="top" wrapText="1"/>
      <protection/>
    </xf>
    <xf numFmtId="0" fontId="5" fillId="0" borderId="15" xfId="64" applyFont="1" applyFill="1" applyBorder="1" applyAlignment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5" fillId="35" borderId="10" xfId="60" applyNumberFormat="1" applyFont="1" applyFill="1" applyBorder="1" applyAlignment="1">
      <alignment horizontal="center" vertical="center" wrapText="1"/>
      <protection/>
    </xf>
    <xf numFmtId="0" fontId="5" fillId="34" borderId="10" xfId="60" applyFont="1" applyFill="1" applyBorder="1" applyAlignment="1">
      <alignment horizontal="left" vertical="center" wrapText="1"/>
      <protection/>
    </xf>
    <xf numFmtId="3" fontId="5" fillId="34" borderId="10" xfId="60" applyNumberFormat="1" applyFont="1" applyFill="1" applyBorder="1" applyAlignment="1">
      <alignment horizontal="left" vertical="center" wrapText="1"/>
      <protection/>
    </xf>
    <xf numFmtId="0" fontId="8" fillId="34" borderId="10" xfId="60" applyFont="1" applyFill="1" applyBorder="1" applyAlignment="1">
      <alignment horizontal="left" vertical="top" wrapText="1"/>
      <protection/>
    </xf>
    <xf numFmtId="0" fontId="5" fillId="34" borderId="17" xfId="60" applyFont="1" applyFill="1" applyBorder="1" applyAlignment="1">
      <alignment horizontal="left" vertical="center" wrapText="1"/>
      <protection/>
    </xf>
    <xf numFmtId="175" fontId="4" fillId="0" borderId="0" xfId="42" applyNumberFormat="1" applyFont="1" applyFill="1" applyBorder="1" applyAlignment="1">
      <alignment horizontal="center" vertical="center" wrapText="1"/>
    </xf>
    <xf numFmtId="175" fontId="3" fillId="0" borderId="0" xfId="42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60" applyFont="1" applyFill="1" applyBorder="1" applyAlignment="1">
      <alignment horizontal="justify" vertical="top" wrapText="1"/>
      <protection/>
    </xf>
    <xf numFmtId="175" fontId="44" fillId="0" borderId="0" xfId="0" applyNumberFormat="1" applyFont="1" applyFill="1" applyBorder="1" applyAlignment="1">
      <alignment/>
    </xf>
    <xf numFmtId="175" fontId="44" fillId="0" borderId="0" xfId="60" applyNumberFormat="1" applyFont="1" applyFill="1" applyBorder="1" applyAlignment="1">
      <alignment horizontal="justify" vertical="top" wrapText="1"/>
      <protection/>
    </xf>
    <xf numFmtId="0" fontId="44" fillId="0" borderId="0" xfId="0" applyFont="1" applyFill="1" applyAlignment="1">
      <alignment/>
    </xf>
    <xf numFmtId="43" fontId="44" fillId="0" borderId="0" xfId="42" applyFont="1" applyFill="1" applyBorder="1" applyAlignment="1">
      <alignment horizontal="justify" vertical="top" wrapText="1"/>
    </xf>
    <xf numFmtId="175" fontId="44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9" fontId="44" fillId="0" borderId="0" xfId="60" applyNumberFormat="1" applyFont="1" applyFill="1" applyBorder="1" applyAlignment="1">
      <alignment horizontal="justify" vertical="top" wrapText="1"/>
      <protection/>
    </xf>
    <xf numFmtId="0" fontId="44" fillId="0" borderId="0" xfId="60" applyFont="1" applyFill="1" applyBorder="1" applyAlignment="1">
      <alignment horizontal="right" vertical="top" wrapText="1"/>
      <protection/>
    </xf>
    <xf numFmtId="3" fontId="44" fillId="0" borderId="0" xfId="60" applyNumberFormat="1" applyFont="1" applyFill="1" applyBorder="1" applyAlignment="1">
      <alignment horizontal="right" vertical="top" wrapText="1"/>
      <protection/>
    </xf>
    <xf numFmtId="4" fontId="44" fillId="0" borderId="0" xfId="60" applyNumberFormat="1" applyFont="1" applyFill="1" applyBorder="1" applyAlignment="1">
      <alignment horizontal="center" vertical="top" wrapText="1"/>
      <protection/>
    </xf>
    <xf numFmtId="0" fontId="44" fillId="0" borderId="0" xfId="60" applyFont="1" applyFill="1" applyBorder="1" applyAlignment="1">
      <alignment horizontal="center" vertical="top" wrapText="1"/>
      <protection/>
    </xf>
    <xf numFmtId="175" fontId="44" fillId="0" borderId="0" xfId="60" applyNumberFormat="1" applyFont="1" applyFill="1" applyBorder="1" applyAlignment="1">
      <alignment horizontal="right" vertical="top" wrapText="1"/>
      <protection/>
    </xf>
    <xf numFmtId="0" fontId="44" fillId="0" borderId="0" xfId="60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194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right"/>
    </xf>
    <xf numFmtId="175" fontId="47" fillId="0" borderId="10" xfId="42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60" applyFont="1" applyFill="1" applyBorder="1" applyAlignment="1">
      <alignment horizontal="justify" vertical="top" wrapText="1"/>
      <protection/>
    </xf>
    <xf numFmtId="0" fontId="47" fillId="0" borderId="10" xfId="0" applyFont="1" applyFill="1" applyBorder="1" applyAlignment="1">
      <alignment wrapText="1"/>
    </xf>
    <xf numFmtId="175" fontId="47" fillId="0" borderId="10" xfId="42" applyNumberFormat="1" applyFont="1" applyFill="1" applyBorder="1" applyAlignment="1">
      <alignment horizontal="center"/>
    </xf>
    <xf numFmtId="175" fontId="47" fillId="0" borderId="10" xfId="42" applyNumberFormat="1" applyFont="1" applyFill="1" applyBorder="1" applyAlignment="1">
      <alignment horizontal="right"/>
    </xf>
    <xf numFmtId="175" fontId="48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175" fontId="48" fillId="0" borderId="10" xfId="42" applyNumberFormat="1" applyFont="1" applyFill="1" applyBorder="1" applyAlignment="1">
      <alignment/>
    </xf>
    <xf numFmtId="0" fontId="47" fillId="0" borderId="10" xfId="0" applyFont="1" applyFill="1" applyBorder="1" applyAlignment="1">
      <alignment horizontal="right" wrapText="1"/>
    </xf>
    <xf numFmtId="175" fontId="47" fillId="0" borderId="10" xfId="42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 horizontal="center"/>
    </xf>
    <xf numFmtId="175" fontId="47" fillId="0" borderId="0" xfId="42" applyNumberFormat="1" applyFont="1" applyFill="1" applyAlignment="1">
      <alignment/>
    </xf>
    <xf numFmtId="0" fontId="48" fillId="0" borderId="0" xfId="0" applyFont="1" applyFill="1" applyAlignment="1">
      <alignment/>
    </xf>
    <xf numFmtId="49" fontId="47" fillId="0" borderId="0" xfId="60" applyNumberFormat="1" applyFont="1" applyFill="1" applyBorder="1" applyAlignment="1">
      <alignment horizontal="justify" vertical="top" wrapText="1"/>
      <protection/>
    </xf>
    <xf numFmtId="0" fontId="47" fillId="0" borderId="0" xfId="60" applyFont="1" applyFill="1" applyBorder="1" applyAlignment="1">
      <alignment horizontal="right" vertical="top" wrapText="1"/>
      <protection/>
    </xf>
    <xf numFmtId="3" fontId="47" fillId="0" borderId="0" xfId="60" applyNumberFormat="1" applyFont="1" applyFill="1" applyBorder="1" applyAlignment="1">
      <alignment horizontal="right" vertical="top" wrapText="1"/>
      <protection/>
    </xf>
    <xf numFmtId="4" fontId="47" fillId="0" borderId="0" xfId="60" applyNumberFormat="1" applyFont="1" applyFill="1" applyBorder="1" applyAlignment="1">
      <alignment horizontal="center" vertical="top" wrapText="1"/>
      <protection/>
    </xf>
    <xf numFmtId="0" fontId="47" fillId="0" borderId="0" xfId="60" applyFont="1" applyFill="1" applyBorder="1" applyAlignment="1">
      <alignment horizontal="center" vertical="top" wrapText="1"/>
      <protection/>
    </xf>
    <xf numFmtId="0" fontId="16" fillId="0" borderId="10" xfId="68" applyNumberFormat="1" applyFont="1" applyFill="1" applyBorder="1" applyAlignment="1" quotePrefix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49" fontId="47" fillId="0" borderId="0" xfId="60" applyNumberFormat="1" applyFont="1" applyFill="1" applyBorder="1" applyAlignment="1">
      <alignment horizontal="center" vertical="top" wrapText="1"/>
      <protection/>
    </xf>
    <xf numFmtId="49" fontId="44" fillId="0" borderId="0" xfId="60" applyNumberFormat="1" applyFont="1" applyFill="1" applyBorder="1" applyAlignment="1">
      <alignment horizontal="center" vertical="top" wrapText="1"/>
      <protection/>
    </xf>
    <xf numFmtId="0" fontId="68" fillId="0" borderId="0" xfId="0" applyFont="1" applyBorder="1" applyAlignment="1">
      <alignment horizontal="center" vertical="center" wrapText="1"/>
    </xf>
    <xf numFmtId="194" fontId="68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175" fontId="68" fillId="0" borderId="0" xfId="42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9" fillId="0" borderId="0" xfId="0" applyFont="1" applyBorder="1" applyAlignment="1">
      <alignment horizontal="center" vertical="center" wrapText="1"/>
    </xf>
    <xf numFmtId="194" fontId="69" fillId="0" borderId="0" xfId="0" applyNumberFormat="1" applyFont="1" applyBorder="1" applyAlignment="1">
      <alignment horizontal="center" vertical="center" wrapText="1"/>
    </xf>
    <xf numFmtId="0" fontId="50" fillId="0" borderId="0" xfId="60" applyFont="1" applyFill="1" applyBorder="1" applyAlignment="1">
      <alignment horizontal="right" vertical="top" wrapText="1"/>
      <protection/>
    </xf>
    <xf numFmtId="0" fontId="70" fillId="0" borderId="0" xfId="0" applyFont="1" applyBorder="1" applyAlignment="1">
      <alignment horizontal="center" vertical="center" wrapText="1"/>
    </xf>
    <xf numFmtId="0" fontId="8" fillId="0" borderId="0" xfId="60" applyFont="1" applyAlignment="1">
      <alignment horizontal="justify" vertical="top" wrapText="1"/>
      <protection/>
    </xf>
    <xf numFmtId="3" fontId="8" fillId="0" borderId="0" xfId="60" applyNumberFormat="1" applyFont="1" applyAlignment="1">
      <alignment horizontal="center" vertical="top" wrapText="1"/>
      <protection/>
    </xf>
    <xf numFmtId="49" fontId="8" fillId="0" borderId="0" xfId="60" applyNumberFormat="1" applyFont="1" applyAlignment="1">
      <alignment horizontal="justify" vertical="top" wrapText="1"/>
      <protection/>
    </xf>
    <xf numFmtId="0" fontId="8" fillId="0" borderId="0" xfId="60" applyFont="1" applyAlignment="1">
      <alignment horizontal="center" vertical="top" wrapText="1"/>
      <protection/>
    </xf>
    <xf numFmtId="0" fontId="8" fillId="0" borderId="0" xfId="60" applyFont="1" applyAlignment="1">
      <alignment horizontal="left" vertical="top" wrapText="1"/>
      <protection/>
    </xf>
    <xf numFmtId="0" fontId="8" fillId="0" borderId="0" xfId="60" applyFont="1" applyAlignment="1">
      <alignment horizontal="center" vertical="center" wrapText="1"/>
      <protection/>
    </xf>
    <xf numFmtId="0" fontId="5" fillId="34" borderId="0" xfId="60" applyFont="1" applyFill="1" applyAlignment="1">
      <alignment horizontal="justify" vertical="top" wrapText="1"/>
      <protection/>
    </xf>
    <xf numFmtId="3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justify" vertical="top" wrapText="1"/>
      <protection/>
    </xf>
    <xf numFmtId="0" fontId="8" fillId="0" borderId="10" xfId="60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3" fontId="5" fillId="0" borderId="12" xfId="60" applyNumberFormat="1" applyFont="1" applyBorder="1" applyAlignment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3" fontId="5" fillId="0" borderId="10" xfId="60" applyNumberFormat="1" applyFont="1" applyBorder="1" applyAlignment="1">
      <alignment horizontal="left" vertical="center" wrapText="1"/>
      <protection/>
    </xf>
    <xf numFmtId="3" fontId="5" fillId="34" borderId="10" xfId="60" applyNumberFormat="1" applyFont="1" applyFill="1" applyBorder="1" applyAlignment="1">
      <alignment horizontal="center" vertical="center" wrapText="1"/>
      <protection/>
    </xf>
    <xf numFmtId="0" fontId="8" fillId="34" borderId="0" xfId="60" applyFont="1" applyFill="1" applyAlignment="1">
      <alignment horizontal="justify" vertical="top" wrapText="1"/>
      <protection/>
    </xf>
    <xf numFmtId="0" fontId="5" fillId="0" borderId="12" xfId="0" applyFont="1" applyBorder="1" applyAlignment="1">
      <alignment vertical="center" wrapText="1"/>
    </xf>
    <xf numFmtId="0" fontId="13" fillId="0" borderId="10" xfId="60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3" fillId="0" borderId="10" xfId="60" applyFont="1" applyBorder="1" applyAlignment="1" quotePrefix="1">
      <alignment horizontal="left" vertical="top" wrapText="1"/>
      <protection/>
    </xf>
    <xf numFmtId="43" fontId="5" fillId="34" borderId="12" xfId="42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left" vertical="center" wrapText="1"/>
    </xf>
    <xf numFmtId="3" fontId="8" fillId="0" borderId="0" xfId="60" applyNumberFormat="1" applyFont="1" applyFill="1" applyBorder="1" applyAlignment="1">
      <alignment horizontal="justify" vertical="top" wrapText="1"/>
      <protection/>
    </xf>
    <xf numFmtId="3" fontId="12" fillId="0" borderId="12" xfId="60" applyNumberFormat="1" applyFont="1" applyFill="1" applyBorder="1" applyAlignment="1">
      <alignment horizontal="right" vertical="center" wrapText="1"/>
      <protection/>
    </xf>
    <xf numFmtId="3" fontId="12" fillId="0" borderId="10" xfId="60" applyNumberFormat="1" applyFont="1" applyFill="1" applyBorder="1" applyAlignment="1">
      <alignment horizontal="right" vertical="center" wrapText="1"/>
      <protection/>
    </xf>
    <xf numFmtId="175" fontId="12" fillId="0" borderId="10" xfId="42" applyNumberFormat="1" applyFont="1" applyFill="1" applyBorder="1" applyAlignment="1">
      <alignment horizontal="right" vertical="center" wrapText="1"/>
    </xf>
    <xf numFmtId="0" fontId="12" fillId="0" borderId="10" xfId="60" applyFont="1" applyFill="1" applyBorder="1" applyAlignment="1">
      <alignment horizontal="right" vertical="top" wrapText="1"/>
      <protection/>
    </xf>
    <xf numFmtId="3" fontId="12" fillId="0" borderId="10" xfId="60" applyNumberFormat="1" applyFont="1" applyFill="1" applyBorder="1" applyAlignment="1">
      <alignment horizontal="right" vertical="top" wrapText="1"/>
      <protection/>
    </xf>
    <xf numFmtId="175" fontId="12" fillId="0" borderId="10" xfId="60" applyNumberFormat="1" applyFont="1" applyFill="1" applyBorder="1" applyAlignment="1">
      <alignment horizontal="right" vertical="top" wrapText="1"/>
      <protection/>
    </xf>
    <xf numFmtId="175" fontId="12" fillId="0" borderId="12" xfId="60" applyNumberFormat="1" applyFont="1" applyFill="1" applyBorder="1" applyAlignment="1">
      <alignment horizontal="center" vertical="center" wrapText="1"/>
      <protection/>
    </xf>
    <xf numFmtId="175" fontId="12" fillId="0" borderId="10" xfId="60" applyNumberFormat="1" applyFont="1" applyFill="1" applyBorder="1" applyAlignment="1">
      <alignment horizontal="right" vertical="center" wrapText="1"/>
      <protection/>
    </xf>
    <xf numFmtId="175" fontId="12" fillId="0" borderId="11" xfId="42" applyNumberFormat="1" applyFont="1" applyFill="1" applyBorder="1" applyAlignment="1">
      <alignment horizontal="right" vertical="center" wrapText="1"/>
    </xf>
    <xf numFmtId="175" fontId="12" fillId="0" borderId="12" xfId="42" applyNumberFormat="1" applyFont="1" applyFill="1" applyBorder="1" applyAlignment="1">
      <alignment horizontal="right" vertical="top" wrapText="1"/>
    </xf>
    <xf numFmtId="175" fontId="12" fillId="0" borderId="12" xfId="42" applyNumberFormat="1" applyFont="1" applyFill="1" applyBorder="1" applyAlignment="1">
      <alignment horizontal="right" vertical="center" wrapText="1"/>
    </xf>
    <xf numFmtId="175" fontId="12" fillId="0" borderId="12" xfId="42" applyNumberFormat="1" applyFont="1" applyFill="1" applyBorder="1" applyAlignment="1">
      <alignment horizontal="left" vertical="center" wrapText="1"/>
    </xf>
    <xf numFmtId="175" fontId="12" fillId="0" borderId="12" xfId="42" applyNumberFormat="1" applyFont="1" applyFill="1" applyBorder="1" applyAlignment="1">
      <alignment horizontal="center" vertical="center" wrapText="1"/>
    </xf>
    <xf numFmtId="175" fontId="12" fillId="0" borderId="18" xfId="42" applyNumberFormat="1" applyFont="1" applyFill="1" applyBorder="1" applyAlignment="1">
      <alignment horizontal="right" vertical="center" wrapText="1"/>
    </xf>
    <xf numFmtId="0" fontId="11" fillId="0" borderId="0" xfId="60" applyFont="1" applyFill="1" applyBorder="1" applyAlignment="1">
      <alignment horizontal="right" vertical="top" wrapText="1"/>
      <protection/>
    </xf>
    <xf numFmtId="0" fontId="11" fillId="0" borderId="0" xfId="61" applyFont="1" applyFill="1" applyBorder="1" applyAlignment="1">
      <alignment horizontal="right" vertical="top" wrapText="1"/>
      <protection/>
    </xf>
    <xf numFmtId="175" fontId="11" fillId="0" borderId="10" xfId="42" applyNumberFormat="1" applyFont="1" applyFill="1" applyBorder="1" applyAlignment="1">
      <alignment vertical="center" wrapText="1"/>
    </xf>
    <xf numFmtId="0" fontId="11" fillId="0" borderId="0" xfId="61" applyFont="1" applyFill="1" applyBorder="1" applyAlignment="1">
      <alignment horizontal="justify" vertical="top" wrapText="1"/>
      <protection/>
    </xf>
    <xf numFmtId="37" fontId="9" fillId="0" borderId="10" xfId="44" applyNumberFormat="1" applyFont="1" applyFill="1" applyBorder="1" applyAlignment="1">
      <alignment horizontal="left" indent="10"/>
    </xf>
    <xf numFmtId="37" fontId="9" fillId="0" borderId="10" xfId="44" applyNumberFormat="1" applyFont="1" applyFill="1" applyBorder="1" applyAlignment="1">
      <alignment horizontal="right" indent="10"/>
    </xf>
    <xf numFmtId="0" fontId="66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1" fontId="9" fillId="0" borderId="10" xfId="44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0" xfId="65" applyNumberFormat="1" applyFont="1" applyFill="1" applyBorder="1" applyAlignment="1">
      <alignment horizontal="center" vertical="top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3" fontId="11" fillId="0" borderId="10" xfId="59" applyNumberFormat="1" applyFont="1" applyFill="1" applyBorder="1" applyAlignment="1">
      <alignment horizontal="center" vertical="center" wrapText="1"/>
      <protection/>
    </xf>
    <xf numFmtId="4" fontId="11" fillId="0" borderId="10" xfId="44" applyNumberFormat="1" applyFont="1" applyFill="1" applyBorder="1" applyAlignment="1">
      <alignment horizontal="center" vertical="center" wrapText="1"/>
    </xf>
    <xf numFmtId="3" fontId="11" fillId="0" borderId="10" xfId="4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0" xfId="60" applyFont="1" applyFill="1" applyBorder="1" applyAlignment="1">
      <alignment horizontal="left" vertical="top" wrapText="1"/>
      <protection/>
    </xf>
    <xf numFmtId="49" fontId="11" fillId="0" borderId="0" xfId="65" applyNumberFormat="1" applyFont="1" applyFill="1" applyBorder="1" applyAlignment="1">
      <alignment horizontal="left" vertical="top" wrapText="1"/>
      <protection/>
    </xf>
    <xf numFmtId="0" fontId="11" fillId="0" borderId="0" xfId="60" applyFont="1" applyAlignment="1">
      <alignment horizontal="center" vertical="top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2" xfId="64" applyNumberFormat="1" applyFont="1" applyBorder="1" applyAlignment="1">
      <alignment horizontal="center" vertical="center" wrapText="1"/>
      <protection/>
    </xf>
    <xf numFmtId="49" fontId="12" fillId="0" borderId="11" xfId="64" applyNumberFormat="1" applyFont="1" applyBorder="1" applyAlignment="1">
      <alignment horizontal="center" vertical="center" wrapText="1"/>
      <protection/>
    </xf>
    <xf numFmtId="3" fontId="5" fillId="0" borderId="12" xfId="60" applyNumberFormat="1" applyFont="1" applyBorder="1" applyAlignment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0" borderId="12" xfId="60" applyFont="1" applyBorder="1" applyAlignment="1">
      <alignment horizontal="left" vertical="top" wrapText="1"/>
      <protection/>
    </xf>
    <xf numFmtId="0" fontId="13" fillId="0" borderId="11" xfId="60" applyFont="1" applyBorder="1" applyAlignment="1">
      <alignment horizontal="left" vertical="top" wrapText="1"/>
      <protection/>
    </xf>
    <xf numFmtId="0" fontId="13" fillId="0" borderId="22" xfId="60" applyFont="1" applyBorder="1" applyAlignment="1">
      <alignment horizontal="left" vertical="top" wrapText="1"/>
      <protection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3" fontId="5" fillId="0" borderId="22" xfId="60" applyNumberFormat="1" applyFont="1" applyBorder="1" applyAlignment="1">
      <alignment horizontal="center" vertical="center" wrapText="1"/>
      <protection/>
    </xf>
    <xf numFmtId="0" fontId="5" fillId="35" borderId="12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8" fillId="0" borderId="12" xfId="60" applyFont="1" applyBorder="1" applyAlignment="1">
      <alignment horizontal="center" vertical="top" wrapText="1"/>
      <protection/>
    </xf>
    <xf numFmtId="0" fontId="8" fillId="0" borderId="11" xfId="60" applyFont="1" applyBorder="1" applyAlignment="1">
      <alignment horizontal="center" vertical="top" wrapText="1"/>
      <protection/>
    </xf>
    <xf numFmtId="0" fontId="5" fillId="0" borderId="22" xfId="0" applyFont="1" applyBorder="1" applyAlignment="1">
      <alignment horizontal="left" vertical="center" wrapText="1"/>
    </xf>
    <xf numFmtId="3" fontId="5" fillId="35" borderId="12" xfId="60" applyNumberFormat="1" applyFont="1" applyFill="1" applyBorder="1" applyAlignment="1">
      <alignment horizontal="center" vertical="center" wrapText="1"/>
      <protection/>
    </xf>
    <xf numFmtId="3" fontId="5" fillId="35" borderId="11" xfId="60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5" fontId="19" fillId="0" borderId="0" xfId="42" applyNumberFormat="1" applyFont="1" applyFill="1" applyBorder="1" applyAlignment="1">
      <alignment horizontal="right" vertical="center" wrapText="1"/>
    </xf>
    <xf numFmtId="175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175" fontId="44" fillId="0" borderId="0" xfId="0" applyNumberFormat="1" applyFont="1" applyFill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8" xfId="63"/>
    <cellStyle name="Normal_Sheet1_Sheet2" xfId="64"/>
    <cellStyle name="Normal_Sheet3" xfId="65"/>
    <cellStyle name="Note" xfId="66"/>
    <cellStyle name="Output" xfId="67"/>
    <cellStyle name="Percent" xfId="68"/>
    <cellStyle name="Percent 2 2" xfId="69"/>
    <cellStyle name="Title" xfId="70"/>
    <cellStyle name="Total" xfId="71"/>
    <cellStyle name="Warning Text" xfId="7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3"/>
  <sheetViews>
    <sheetView view="pageLayout" zoomScaleNormal="90" workbookViewId="0" topLeftCell="A1">
      <selection activeCell="F11" sqref="F11"/>
    </sheetView>
  </sheetViews>
  <sheetFormatPr defaultColWidth="13.28125" defaultRowHeight="15"/>
  <cols>
    <col min="1" max="1" width="5.140625" style="13" customWidth="1"/>
    <col min="2" max="2" width="50.7109375" style="12" customWidth="1"/>
    <col min="3" max="3" width="11.8515625" style="21" hidden="1" customWidth="1"/>
    <col min="4" max="4" width="12.28125" style="22" hidden="1" customWidth="1"/>
    <col min="5" max="5" width="13.421875" style="23" hidden="1" customWidth="1"/>
    <col min="6" max="6" width="17.421875" style="17" customWidth="1"/>
    <col min="7" max="7" width="13.140625" style="13" customWidth="1"/>
    <col min="8" max="9" width="9.140625" style="12" customWidth="1"/>
    <col min="10" max="10" width="19.8515625" style="12" customWidth="1"/>
    <col min="11" max="253" width="9.140625" style="12" customWidth="1"/>
    <col min="254" max="254" width="7.421875" style="12" customWidth="1"/>
    <col min="255" max="255" width="64.57421875" style="12" customWidth="1"/>
    <col min="256" max="16384" width="13.28125" style="12" customWidth="1"/>
  </cols>
  <sheetData>
    <row r="1" spans="1:7" ht="42" customHeight="1">
      <c r="A1" s="193" t="s">
        <v>314</v>
      </c>
      <c r="B1" s="193"/>
      <c r="C1" s="193"/>
      <c r="D1" s="193"/>
      <c r="E1" s="193"/>
      <c r="F1" s="193"/>
      <c r="G1" s="193"/>
    </row>
    <row r="2" spans="2:5" ht="18.75">
      <c r="B2" s="14"/>
      <c r="C2" s="15"/>
      <c r="D2" s="16"/>
      <c r="E2" s="15"/>
    </row>
    <row r="3" spans="1:7" s="18" customFormat="1" ht="28.5" customHeight="1">
      <c r="A3" s="194" t="s">
        <v>98</v>
      </c>
      <c r="B3" s="195" t="s">
        <v>93</v>
      </c>
      <c r="C3" s="196" t="s">
        <v>94</v>
      </c>
      <c r="D3" s="197" t="s">
        <v>91</v>
      </c>
      <c r="E3" s="198" t="s">
        <v>92</v>
      </c>
      <c r="F3" s="192" t="s">
        <v>40</v>
      </c>
      <c r="G3" s="192" t="s">
        <v>99</v>
      </c>
    </row>
    <row r="4" spans="1:7" s="18" customFormat="1" ht="18.75">
      <c r="A4" s="194"/>
      <c r="B4" s="195"/>
      <c r="C4" s="196"/>
      <c r="D4" s="197"/>
      <c r="E4" s="198"/>
      <c r="F4" s="192"/>
      <c r="G4" s="192"/>
    </row>
    <row r="5" spans="1:7" s="18" customFormat="1" ht="26.25" customHeight="1" hidden="1">
      <c r="A5" s="19" t="s">
        <v>95</v>
      </c>
      <c r="B5" s="19" t="s">
        <v>96</v>
      </c>
      <c r="C5" s="19">
        <v>1</v>
      </c>
      <c r="D5" s="19">
        <v>2</v>
      </c>
      <c r="E5" s="20" t="s">
        <v>97</v>
      </c>
      <c r="F5" s="19">
        <v>4</v>
      </c>
      <c r="G5" s="19">
        <v>5</v>
      </c>
    </row>
    <row r="6" spans="1:7" ht="25.5" customHeight="1">
      <c r="A6" s="1">
        <v>1</v>
      </c>
      <c r="B6" s="2" t="s">
        <v>31</v>
      </c>
      <c r="C6" s="3">
        <v>35000</v>
      </c>
      <c r="D6" s="4">
        <v>1</v>
      </c>
      <c r="E6" s="5">
        <f>D6*C6</f>
        <v>35000</v>
      </c>
      <c r="F6" s="36">
        <v>80000</v>
      </c>
      <c r="G6" s="38">
        <f>D6</f>
        <v>1</v>
      </c>
    </row>
    <row r="7" spans="1:7" ht="25.5" customHeight="1">
      <c r="A7" s="1">
        <v>2</v>
      </c>
      <c r="B7" s="2" t="s">
        <v>39</v>
      </c>
      <c r="C7" s="3">
        <v>40000</v>
      </c>
      <c r="D7" s="4">
        <v>1</v>
      </c>
      <c r="E7" s="5">
        <f>D7*C7</f>
        <v>40000</v>
      </c>
      <c r="F7" s="36">
        <v>100000</v>
      </c>
      <c r="G7" s="38">
        <f>D7</f>
        <v>1</v>
      </c>
    </row>
    <row r="8" spans="1:7" ht="25.5" customHeight="1">
      <c r="A8" s="1">
        <v>3</v>
      </c>
      <c r="B8" s="2" t="s">
        <v>312</v>
      </c>
      <c r="C8" s="3">
        <v>50000</v>
      </c>
      <c r="D8" s="4">
        <v>1</v>
      </c>
      <c r="E8" s="5">
        <f>D8*C8</f>
        <v>50000</v>
      </c>
      <c r="F8" s="36">
        <v>80000</v>
      </c>
      <c r="G8" s="38">
        <f>D8</f>
        <v>1</v>
      </c>
    </row>
    <row r="9" spans="1:7" ht="18.75">
      <c r="A9" s="24">
        <v>4</v>
      </c>
      <c r="B9" s="2" t="s">
        <v>313</v>
      </c>
      <c r="F9" s="37">
        <v>125000</v>
      </c>
      <c r="G9" s="39">
        <v>1</v>
      </c>
    </row>
    <row r="11" spans="1:7" ht="18.75">
      <c r="A11" s="12"/>
      <c r="C11" s="12"/>
      <c r="D11" s="12"/>
      <c r="E11" s="12"/>
      <c r="F11" s="12"/>
      <c r="G11" s="12"/>
    </row>
    <row r="12" spans="1:7" ht="45" customHeight="1">
      <c r="A12" s="12"/>
      <c r="C12" s="12"/>
      <c r="D12" s="12"/>
      <c r="E12" s="12"/>
      <c r="F12" s="12"/>
      <c r="G12" s="12"/>
    </row>
    <row r="13" spans="1:7" ht="47.25" customHeight="1">
      <c r="A13" s="12"/>
      <c r="C13" s="12"/>
      <c r="D13" s="12"/>
      <c r="E13" s="12"/>
      <c r="F13" s="12"/>
      <c r="G13" s="12"/>
    </row>
    <row r="14" spans="1:7" ht="18.75" customHeight="1">
      <c r="A14" s="12"/>
      <c r="C14" s="12"/>
      <c r="D14" s="12"/>
      <c r="E14" s="12"/>
      <c r="F14" s="12"/>
      <c r="G14" s="12"/>
    </row>
    <row r="15" spans="1:7" ht="18.75" customHeight="1">
      <c r="A15" s="12"/>
      <c r="C15" s="12"/>
      <c r="D15" s="12"/>
      <c r="E15" s="12"/>
      <c r="F15" s="12"/>
      <c r="G15" s="12"/>
    </row>
    <row r="16" spans="1:7" ht="18.75">
      <c r="A16" s="12"/>
      <c r="C16" s="12"/>
      <c r="D16" s="12"/>
      <c r="E16" s="12"/>
      <c r="F16" s="12"/>
      <c r="G16" s="12"/>
    </row>
    <row r="17" spans="1:7" ht="18.75">
      <c r="A17" s="12"/>
      <c r="C17" s="12"/>
      <c r="D17" s="12"/>
      <c r="E17" s="12"/>
      <c r="F17" s="12"/>
      <c r="G17" s="12"/>
    </row>
    <row r="18" spans="1:7" ht="18.75" customHeight="1">
      <c r="A18" s="12"/>
      <c r="C18" s="12"/>
      <c r="D18" s="12"/>
      <c r="E18" s="12"/>
      <c r="F18" s="12"/>
      <c r="G18" s="12"/>
    </row>
    <row r="19" spans="1:7" ht="18.75">
      <c r="A19" s="12"/>
      <c r="C19" s="12"/>
      <c r="D19" s="12"/>
      <c r="E19" s="12"/>
      <c r="F19" s="12"/>
      <c r="G19" s="12"/>
    </row>
    <row r="20" spans="1:7" ht="18.75">
      <c r="A20" s="12"/>
      <c r="C20" s="12"/>
      <c r="D20" s="12"/>
      <c r="E20" s="12"/>
      <c r="F20" s="12"/>
      <c r="G20" s="12"/>
    </row>
    <row r="21" spans="1:7" ht="18.75">
      <c r="A21" s="12"/>
      <c r="C21" s="12"/>
      <c r="D21" s="12"/>
      <c r="E21" s="12"/>
      <c r="F21" s="12"/>
      <c r="G21" s="12"/>
    </row>
    <row r="22" spans="1:7" ht="18.75">
      <c r="A22" s="12"/>
      <c r="C22" s="12"/>
      <c r="D22" s="12"/>
      <c r="E22" s="12"/>
      <c r="F22" s="12"/>
      <c r="G22" s="12"/>
    </row>
    <row r="23" spans="1:7" ht="18.75">
      <c r="A23" s="12"/>
      <c r="C23" s="12"/>
      <c r="D23" s="12"/>
      <c r="E23" s="12"/>
      <c r="F23" s="12"/>
      <c r="G23" s="12"/>
    </row>
  </sheetData>
  <sheetProtection/>
  <mergeCells count="8">
    <mergeCell ref="G3:G4"/>
    <mergeCell ref="A1:G1"/>
    <mergeCell ref="A3:A4"/>
    <mergeCell ref="B3:B4"/>
    <mergeCell ref="C3:C4"/>
    <mergeCell ref="D3:D4"/>
    <mergeCell ref="E3:E4"/>
    <mergeCell ref="F3:F4"/>
  </mergeCells>
  <printOptions/>
  <pageMargins left="0.787401575" right="0.25" top="0.393700787" bottom="0.393700787401575" header="0.393700787401575" footer="0.1"/>
  <pageSetup firstPageNumber="350" useFirstPageNumber="1" fitToHeight="0" fitToWidth="1" horizontalDpi="600" verticalDpi="600" orientation="portrait" paperSize="9" r:id="rId1"/>
  <headerFooter alignWithMargins="0">
    <oddFooter>&amp;C352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3"/>
  <sheetViews>
    <sheetView tabSelected="1" zoomScalePageLayoutView="0" workbookViewId="0" topLeftCell="A49">
      <selection activeCell="B60" sqref="B60"/>
    </sheetView>
  </sheetViews>
  <sheetFormatPr defaultColWidth="9.140625" defaultRowHeight="15"/>
  <cols>
    <col min="1" max="1" width="6.57421875" style="0" customWidth="1"/>
    <col min="2" max="2" width="34.8515625" style="0" customWidth="1"/>
    <col min="3" max="6" width="10.8515625" style="188" bestFit="1" customWidth="1"/>
    <col min="7" max="7" width="9.421875" style="188" bestFit="1" customWidth="1"/>
  </cols>
  <sheetData>
    <row r="1" spans="1:7" ht="18.75">
      <c r="A1" s="199" t="s">
        <v>483</v>
      </c>
      <c r="B1" s="199"/>
      <c r="C1" s="199"/>
      <c r="D1" s="199"/>
      <c r="E1" s="199"/>
      <c r="F1" s="199"/>
      <c r="G1" s="199"/>
    </row>
    <row r="2" spans="1:7" ht="18.75">
      <c r="A2" s="200" t="s">
        <v>41</v>
      </c>
      <c r="B2" s="202" t="s">
        <v>42</v>
      </c>
      <c r="C2" s="204" t="s">
        <v>484</v>
      </c>
      <c r="D2" s="205"/>
      <c r="E2" s="205"/>
      <c r="F2" s="205"/>
      <c r="G2" s="206"/>
    </row>
    <row r="3" spans="1:7" ht="15.75">
      <c r="A3" s="201"/>
      <c r="B3" s="203"/>
      <c r="C3" s="8">
        <v>1</v>
      </c>
      <c r="D3" s="8">
        <v>2</v>
      </c>
      <c r="E3" s="8">
        <v>3</v>
      </c>
      <c r="F3" s="8">
        <v>4</v>
      </c>
      <c r="G3" s="8">
        <v>5</v>
      </c>
    </row>
    <row r="4" spans="1:7" ht="18.75">
      <c r="A4" s="6">
        <v>1</v>
      </c>
      <c r="B4" s="7" t="s">
        <v>43</v>
      </c>
      <c r="C4" s="186"/>
      <c r="D4" s="186"/>
      <c r="E4" s="186"/>
      <c r="F4" s="186"/>
      <c r="G4" s="186"/>
    </row>
    <row r="5" spans="1:7" ht="18.75">
      <c r="A5" s="189"/>
      <c r="B5" s="190" t="s">
        <v>44</v>
      </c>
      <c r="C5" s="191">
        <v>18500</v>
      </c>
      <c r="D5" s="191">
        <v>16000</v>
      </c>
      <c r="E5" s="191">
        <v>14500</v>
      </c>
      <c r="F5" s="191">
        <v>11000</v>
      </c>
      <c r="G5" s="191">
        <v>8500</v>
      </c>
    </row>
    <row r="6" spans="1:7" ht="18.75">
      <c r="A6" s="189"/>
      <c r="B6" s="190" t="s">
        <v>487</v>
      </c>
      <c r="C6" s="191">
        <v>15500</v>
      </c>
      <c r="D6" s="191">
        <v>11500</v>
      </c>
      <c r="E6" s="191">
        <v>10500</v>
      </c>
      <c r="F6" s="191">
        <v>9000</v>
      </c>
      <c r="G6" s="191">
        <v>8500</v>
      </c>
    </row>
    <row r="7" spans="1:7" ht="18.75">
      <c r="A7" s="189"/>
      <c r="B7" s="190" t="s">
        <v>45</v>
      </c>
      <c r="C7" s="191">
        <v>13000</v>
      </c>
      <c r="D7" s="191">
        <v>11000</v>
      </c>
      <c r="E7" s="191">
        <v>10000</v>
      </c>
      <c r="F7" s="191">
        <v>9000</v>
      </c>
      <c r="G7" s="191">
        <v>8500</v>
      </c>
    </row>
    <row r="8" spans="1:7" ht="18.75">
      <c r="A8" s="189"/>
      <c r="B8" s="190" t="s">
        <v>46</v>
      </c>
      <c r="C8" s="191">
        <v>10500</v>
      </c>
      <c r="D8" s="191">
        <v>9000</v>
      </c>
      <c r="E8" s="191">
        <v>7000</v>
      </c>
      <c r="F8" s="191">
        <v>6500</v>
      </c>
      <c r="G8" s="191">
        <v>3000</v>
      </c>
    </row>
    <row r="9" spans="1:7" ht="18.75">
      <c r="A9" s="189"/>
      <c r="B9" s="190" t="s">
        <v>47</v>
      </c>
      <c r="C9" s="191">
        <v>15500</v>
      </c>
      <c r="D9" s="191">
        <v>12000</v>
      </c>
      <c r="E9" s="191">
        <v>10500</v>
      </c>
      <c r="F9" s="191">
        <v>9000</v>
      </c>
      <c r="G9" s="191">
        <v>4000</v>
      </c>
    </row>
    <row r="10" spans="1:7" ht="18.75">
      <c r="A10" s="6" t="s">
        <v>48</v>
      </c>
      <c r="B10" s="7" t="s">
        <v>49</v>
      </c>
      <c r="C10" s="187"/>
      <c r="D10" s="187"/>
      <c r="E10" s="187"/>
      <c r="F10" s="187"/>
      <c r="G10" s="187"/>
    </row>
    <row r="11" spans="1:7" ht="18.75">
      <c r="A11" s="189"/>
      <c r="B11" s="190" t="s">
        <v>44</v>
      </c>
      <c r="C11" s="191">
        <v>18500</v>
      </c>
      <c r="D11" s="191">
        <v>16000</v>
      </c>
      <c r="E11" s="191">
        <v>14500</v>
      </c>
      <c r="F11" s="191">
        <v>11000</v>
      </c>
      <c r="G11" s="191">
        <v>8500</v>
      </c>
    </row>
    <row r="12" spans="1:7" ht="18.75">
      <c r="A12" s="189"/>
      <c r="B12" s="190" t="s">
        <v>487</v>
      </c>
      <c r="C12" s="191">
        <v>15500</v>
      </c>
      <c r="D12" s="191">
        <v>12000</v>
      </c>
      <c r="E12" s="191">
        <v>11000</v>
      </c>
      <c r="F12" s="191">
        <v>9000</v>
      </c>
      <c r="G12" s="191">
        <v>8500</v>
      </c>
    </row>
    <row r="13" spans="1:7" ht="18.75">
      <c r="A13" s="189"/>
      <c r="B13" s="190" t="s">
        <v>45</v>
      </c>
      <c r="C13" s="191">
        <v>13000</v>
      </c>
      <c r="D13" s="191">
        <v>11500</v>
      </c>
      <c r="E13" s="191">
        <v>10000</v>
      </c>
      <c r="F13" s="191">
        <v>9000</v>
      </c>
      <c r="G13" s="191">
        <v>8500</v>
      </c>
    </row>
    <row r="14" spans="1:7" ht="18.75">
      <c r="A14" s="189"/>
      <c r="B14" s="190" t="s">
        <v>46</v>
      </c>
      <c r="C14" s="191">
        <v>10500</v>
      </c>
      <c r="D14" s="191">
        <v>9000</v>
      </c>
      <c r="E14" s="191">
        <v>7000</v>
      </c>
      <c r="F14" s="191">
        <v>6500</v>
      </c>
      <c r="G14" s="191">
        <v>3000</v>
      </c>
    </row>
    <row r="15" spans="1:7" ht="18.75">
      <c r="A15" s="189"/>
      <c r="B15" s="190" t="s">
        <v>47</v>
      </c>
      <c r="C15" s="191">
        <v>15500</v>
      </c>
      <c r="D15" s="191">
        <v>12000</v>
      </c>
      <c r="E15" s="191">
        <v>10500</v>
      </c>
      <c r="F15" s="191">
        <v>9000</v>
      </c>
      <c r="G15" s="191">
        <v>4000</v>
      </c>
    </row>
    <row r="16" spans="1:7" ht="18.75">
      <c r="A16" s="6" t="s">
        <v>50</v>
      </c>
      <c r="B16" s="7" t="s">
        <v>51</v>
      </c>
      <c r="C16" s="187"/>
      <c r="D16" s="187"/>
      <c r="E16" s="187"/>
      <c r="F16" s="187"/>
      <c r="G16" s="187"/>
    </row>
    <row r="17" spans="1:7" ht="18.75">
      <c r="A17" s="189"/>
      <c r="B17" s="190" t="s">
        <v>44</v>
      </c>
      <c r="C17" s="191">
        <v>19000</v>
      </c>
      <c r="D17" s="191">
        <v>17000</v>
      </c>
      <c r="E17" s="191">
        <v>15000</v>
      </c>
      <c r="F17" s="191">
        <v>11000</v>
      </c>
      <c r="G17" s="191">
        <v>8500</v>
      </c>
    </row>
    <row r="18" spans="1:7" ht="18.75">
      <c r="A18" s="189"/>
      <c r="B18" s="190" t="s">
        <v>487</v>
      </c>
      <c r="C18" s="191">
        <v>16500</v>
      </c>
      <c r="D18" s="191">
        <v>12500</v>
      </c>
      <c r="E18" s="191">
        <v>10500</v>
      </c>
      <c r="F18" s="191">
        <v>9000</v>
      </c>
      <c r="G18" s="191">
        <v>8500</v>
      </c>
    </row>
    <row r="19" spans="1:7" ht="18.75">
      <c r="A19" s="189"/>
      <c r="B19" s="190" t="s">
        <v>45</v>
      </c>
      <c r="C19" s="191">
        <v>13000</v>
      </c>
      <c r="D19" s="191">
        <v>11000</v>
      </c>
      <c r="E19" s="191">
        <v>10000</v>
      </c>
      <c r="F19" s="191">
        <v>9000</v>
      </c>
      <c r="G19" s="191">
        <v>8500</v>
      </c>
    </row>
    <row r="20" spans="1:7" ht="18.75">
      <c r="A20" s="189"/>
      <c r="B20" s="190" t="s">
        <v>46</v>
      </c>
      <c r="C20" s="191">
        <v>10500</v>
      </c>
      <c r="D20" s="191">
        <v>9000</v>
      </c>
      <c r="E20" s="191">
        <v>7000</v>
      </c>
      <c r="F20" s="191">
        <v>6000</v>
      </c>
      <c r="G20" s="191">
        <v>3000</v>
      </c>
    </row>
    <row r="21" spans="1:7" ht="18.75">
      <c r="A21" s="189"/>
      <c r="B21" s="190" t="s">
        <v>47</v>
      </c>
      <c r="C21" s="191">
        <v>16500</v>
      </c>
      <c r="D21" s="191">
        <f>D18</f>
        <v>12500</v>
      </c>
      <c r="E21" s="191">
        <f>E18</f>
        <v>10500</v>
      </c>
      <c r="F21" s="191">
        <f>F18</f>
        <v>9000</v>
      </c>
      <c r="G21" s="191">
        <v>4000</v>
      </c>
    </row>
    <row r="22" spans="1:7" ht="18.75">
      <c r="A22" s="6" t="s">
        <v>52</v>
      </c>
      <c r="B22" s="7" t="s">
        <v>53</v>
      </c>
      <c r="C22" s="187"/>
      <c r="D22" s="187"/>
      <c r="E22" s="187"/>
      <c r="F22" s="187"/>
      <c r="G22" s="187"/>
    </row>
    <row r="23" spans="1:7" ht="18.75">
      <c r="A23" s="189"/>
      <c r="B23" s="190" t="s">
        <v>44</v>
      </c>
      <c r="C23" s="191">
        <v>18500</v>
      </c>
      <c r="D23" s="191">
        <v>16000</v>
      </c>
      <c r="E23" s="191">
        <v>14500</v>
      </c>
      <c r="F23" s="191">
        <v>11000</v>
      </c>
      <c r="G23" s="191">
        <v>8500</v>
      </c>
    </row>
    <row r="24" spans="1:7" ht="18.75">
      <c r="A24" s="189"/>
      <c r="B24" s="190" t="s">
        <v>487</v>
      </c>
      <c r="C24" s="191">
        <v>15500</v>
      </c>
      <c r="D24" s="191">
        <v>12000</v>
      </c>
      <c r="E24" s="191">
        <v>10500</v>
      </c>
      <c r="F24" s="191">
        <v>9000</v>
      </c>
      <c r="G24" s="191">
        <v>8500</v>
      </c>
    </row>
    <row r="25" spans="1:7" ht="18.75">
      <c r="A25" s="189"/>
      <c r="B25" s="190" t="s">
        <v>45</v>
      </c>
      <c r="C25" s="191">
        <v>13000</v>
      </c>
      <c r="D25" s="191">
        <v>11000</v>
      </c>
      <c r="E25" s="191">
        <v>10000</v>
      </c>
      <c r="F25" s="191">
        <v>9000</v>
      </c>
      <c r="G25" s="191">
        <v>8500</v>
      </c>
    </row>
    <row r="26" spans="1:7" ht="18.75">
      <c r="A26" s="189"/>
      <c r="B26" s="190" t="s">
        <v>46</v>
      </c>
      <c r="C26" s="191">
        <v>10500</v>
      </c>
      <c r="D26" s="191">
        <v>9000</v>
      </c>
      <c r="E26" s="191">
        <v>7000</v>
      </c>
      <c r="F26" s="191">
        <v>6000</v>
      </c>
      <c r="G26" s="191">
        <v>3000</v>
      </c>
    </row>
    <row r="27" spans="1:7" ht="18.75">
      <c r="A27" s="189"/>
      <c r="B27" s="190" t="s">
        <v>47</v>
      </c>
      <c r="C27" s="191">
        <f>C24</f>
        <v>15500</v>
      </c>
      <c r="D27" s="191">
        <f>D24</f>
        <v>12000</v>
      </c>
      <c r="E27" s="191">
        <f>E24</f>
        <v>10500</v>
      </c>
      <c r="F27" s="191">
        <f>F24</f>
        <v>9000</v>
      </c>
      <c r="G27" s="191">
        <v>4000</v>
      </c>
    </row>
    <row r="28" spans="1:7" ht="18.75">
      <c r="A28" s="6" t="s">
        <v>54</v>
      </c>
      <c r="B28" s="7" t="s">
        <v>55</v>
      </c>
      <c r="C28" s="187"/>
      <c r="D28" s="187"/>
      <c r="E28" s="187"/>
      <c r="F28" s="187"/>
      <c r="G28" s="187"/>
    </row>
    <row r="29" spans="1:7" ht="18.75">
      <c r="A29" s="189"/>
      <c r="B29" s="190" t="s">
        <v>44</v>
      </c>
      <c r="C29" s="191">
        <v>19500</v>
      </c>
      <c r="D29" s="191">
        <v>17000</v>
      </c>
      <c r="E29" s="191">
        <v>15500</v>
      </c>
      <c r="F29" s="191">
        <v>12000</v>
      </c>
      <c r="G29" s="191">
        <v>8500</v>
      </c>
    </row>
    <row r="30" spans="1:7" ht="18.75">
      <c r="A30" s="189"/>
      <c r="B30" s="190" t="s">
        <v>487</v>
      </c>
      <c r="C30" s="191">
        <v>17000</v>
      </c>
      <c r="D30" s="191">
        <v>13000</v>
      </c>
      <c r="E30" s="191">
        <v>11000</v>
      </c>
      <c r="F30" s="191">
        <v>9500</v>
      </c>
      <c r="G30" s="191">
        <v>8500</v>
      </c>
    </row>
    <row r="31" spans="1:7" ht="18.75">
      <c r="A31" s="189"/>
      <c r="B31" s="190" t="s">
        <v>45</v>
      </c>
      <c r="C31" s="191">
        <v>14000</v>
      </c>
      <c r="D31" s="191">
        <v>12500</v>
      </c>
      <c r="E31" s="191">
        <v>10500</v>
      </c>
      <c r="F31" s="191">
        <v>9500</v>
      </c>
      <c r="G31" s="191">
        <v>8500</v>
      </c>
    </row>
    <row r="32" spans="1:7" ht="18.75">
      <c r="A32" s="189"/>
      <c r="B32" s="190" t="s">
        <v>46</v>
      </c>
      <c r="C32" s="191">
        <v>11000</v>
      </c>
      <c r="D32" s="191">
        <v>9700</v>
      </c>
      <c r="E32" s="191">
        <v>8500</v>
      </c>
      <c r="F32" s="191">
        <v>6500</v>
      </c>
      <c r="G32" s="191">
        <v>4500</v>
      </c>
    </row>
    <row r="33" spans="1:7" ht="18.75">
      <c r="A33" s="189"/>
      <c r="B33" s="190" t="s">
        <v>47</v>
      </c>
      <c r="C33" s="191">
        <f>C30</f>
        <v>17000</v>
      </c>
      <c r="D33" s="191">
        <f>D30</f>
        <v>13000</v>
      </c>
      <c r="E33" s="191">
        <f>E30</f>
        <v>11000</v>
      </c>
      <c r="F33" s="191">
        <f>F30</f>
        <v>9500</v>
      </c>
      <c r="G33" s="191">
        <v>5000</v>
      </c>
    </row>
    <row r="34" spans="1:7" ht="18.75">
      <c r="A34" s="6" t="s">
        <v>56</v>
      </c>
      <c r="B34" s="7" t="s">
        <v>57</v>
      </c>
      <c r="C34" s="187"/>
      <c r="D34" s="187"/>
      <c r="E34" s="187"/>
      <c r="F34" s="187"/>
      <c r="G34" s="187"/>
    </row>
    <row r="35" spans="1:7" ht="18.75">
      <c r="A35" s="189"/>
      <c r="B35" s="190" t="s">
        <v>44</v>
      </c>
      <c r="C35" s="191">
        <v>23500</v>
      </c>
      <c r="D35" s="191">
        <v>19000</v>
      </c>
      <c r="E35" s="191">
        <v>16000</v>
      </c>
      <c r="F35" s="191">
        <v>12500</v>
      </c>
      <c r="G35" s="191">
        <v>8500</v>
      </c>
    </row>
    <row r="36" spans="1:7" ht="18.75">
      <c r="A36" s="189"/>
      <c r="B36" s="190" t="s">
        <v>487</v>
      </c>
      <c r="C36" s="191">
        <v>19500</v>
      </c>
      <c r="D36" s="191">
        <v>15500</v>
      </c>
      <c r="E36" s="191">
        <v>11000</v>
      </c>
      <c r="F36" s="191">
        <v>10000</v>
      </c>
      <c r="G36" s="191">
        <v>8500</v>
      </c>
    </row>
    <row r="37" spans="1:7" ht="18.75">
      <c r="A37" s="189"/>
      <c r="B37" s="190" t="s">
        <v>45</v>
      </c>
      <c r="C37" s="191">
        <v>14000</v>
      </c>
      <c r="D37" s="191">
        <v>12500</v>
      </c>
      <c r="E37" s="191">
        <v>10500</v>
      </c>
      <c r="F37" s="191">
        <v>9500</v>
      </c>
      <c r="G37" s="191">
        <v>8500</v>
      </c>
    </row>
    <row r="38" spans="1:7" ht="18.75">
      <c r="A38" s="189"/>
      <c r="B38" s="190" t="s">
        <v>46</v>
      </c>
      <c r="C38" s="191">
        <v>12500</v>
      </c>
      <c r="D38" s="191">
        <v>10000</v>
      </c>
      <c r="E38" s="191">
        <v>8500</v>
      </c>
      <c r="F38" s="191">
        <v>7500</v>
      </c>
      <c r="G38" s="191">
        <v>5000</v>
      </c>
    </row>
    <row r="39" spans="1:7" ht="18.75">
      <c r="A39" s="189"/>
      <c r="B39" s="190" t="s">
        <v>47</v>
      </c>
      <c r="C39" s="191">
        <f>C36</f>
        <v>19500</v>
      </c>
      <c r="D39" s="191">
        <f>D36</f>
        <v>15500</v>
      </c>
      <c r="E39" s="191">
        <f>E36</f>
        <v>11000</v>
      </c>
      <c r="F39" s="191">
        <f>F36</f>
        <v>10000</v>
      </c>
      <c r="G39" s="191">
        <v>5500</v>
      </c>
    </row>
    <row r="40" spans="1:7" ht="18.75">
      <c r="A40" s="6" t="s">
        <v>58</v>
      </c>
      <c r="B40" s="7" t="s">
        <v>59</v>
      </c>
      <c r="C40" s="187"/>
      <c r="D40" s="187"/>
      <c r="E40" s="187"/>
      <c r="F40" s="187"/>
      <c r="G40" s="187"/>
    </row>
    <row r="41" spans="1:7" ht="18.75">
      <c r="A41" s="189"/>
      <c r="B41" s="190" t="s">
        <v>44</v>
      </c>
      <c r="C41" s="191">
        <v>22000</v>
      </c>
      <c r="D41" s="191">
        <v>17500</v>
      </c>
      <c r="E41" s="191">
        <v>16000</v>
      </c>
      <c r="F41" s="191">
        <v>12000</v>
      </c>
      <c r="G41" s="191">
        <v>8500</v>
      </c>
    </row>
    <row r="42" spans="1:7" ht="18.75">
      <c r="A42" s="189"/>
      <c r="B42" s="190" t="s">
        <v>487</v>
      </c>
      <c r="C42" s="191">
        <v>18000</v>
      </c>
      <c r="D42" s="191">
        <v>14500</v>
      </c>
      <c r="E42" s="191">
        <v>11000</v>
      </c>
      <c r="F42" s="191">
        <v>10000</v>
      </c>
      <c r="G42" s="191">
        <v>8500</v>
      </c>
    </row>
    <row r="43" spans="1:7" ht="18.75">
      <c r="A43" s="189"/>
      <c r="B43" s="190" t="s">
        <v>45</v>
      </c>
      <c r="C43" s="191">
        <v>14000</v>
      </c>
      <c r="D43" s="191">
        <v>12500</v>
      </c>
      <c r="E43" s="191">
        <v>10500</v>
      </c>
      <c r="F43" s="191">
        <v>9500</v>
      </c>
      <c r="G43" s="191">
        <v>8500</v>
      </c>
    </row>
    <row r="44" spans="1:7" ht="18.75">
      <c r="A44" s="189"/>
      <c r="B44" s="190" t="s">
        <v>46</v>
      </c>
      <c r="C44" s="191">
        <v>11500</v>
      </c>
      <c r="D44" s="191">
        <v>9500</v>
      </c>
      <c r="E44" s="191">
        <v>8500</v>
      </c>
      <c r="F44" s="191">
        <v>6500</v>
      </c>
      <c r="G44" s="191">
        <v>4500</v>
      </c>
    </row>
    <row r="45" spans="1:7" ht="18.75">
      <c r="A45" s="189"/>
      <c r="B45" s="190" t="s">
        <v>47</v>
      </c>
      <c r="C45" s="191">
        <f>C42</f>
        <v>18000</v>
      </c>
      <c r="D45" s="191">
        <f>D42</f>
        <v>14500</v>
      </c>
      <c r="E45" s="191">
        <f>E42</f>
        <v>11000</v>
      </c>
      <c r="F45" s="191">
        <f>F42</f>
        <v>10000</v>
      </c>
      <c r="G45" s="191">
        <v>5000</v>
      </c>
    </row>
    <row r="46" spans="1:7" ht="18.75">
      <c r="A46" s="6" t="s">
        <v>60</v>
      </c>
      <c r="B46" s="7" t="s">
        <v>61</v>
      </c>
      <c r="C46" s="187"/>
      <c r="D46" s="187"/>
      <c r="E46" s="187"/>
      <c r="F46" s="187"/>
      <c r="G46" s="187"/>
    </row>
    <row r="47" spans="1:7" ht="18.75">
      <c r="A47" s="189"/>
      <c r="B47" s="190" t="s">
        <v>44</v>
      </c>
      <c r="C47" s="191">
        <v>19500</v>
      </c>
      <c r="D47" s="191">
        <v>17000</v>
      </c>
      <c r="E47" s="191">
        <v>15500</v>
      </c>
      <c r="F47" s="191">
        <v>12000</v>
      </c>
      <c r="G47" s="191">
        <v>8500</v>
      </c>
    </row>
    <row r="48" spans="1:7" ht="18.75">
      <c r="A48" s="189"/>
      <c r="B48" s="190" t="s">
        <v>487</v>
      </c>
      <c r="C48" s="191">
        <v>17000</v>
      </c>
      <c r="D48" s="191">
        <v>13000</v>
      </c>
      <c r="E48" s="191">
        <v>11000</v>
      </c>
      <c r="F48" s="191">
        <v>9500</v>
      </c>
      <c r="G48" s="191">
        <v>8500</v>
      </c>
    </row>
    <row r="49" spans="1:7" ht="18.75">
      <c r="A49" s="189"/>
      <c r="B49" s="190" t="s">
        <v>45</v>
      </c>
      <c r="C49" s="191">
        <v>14000</v>
      </c>
      <c r="D49" s="191">
        <v>12500</v>
      </c>
      <c r="E49" s="191">
        <v>10500</v>
      </c>
      <c r="F49" s="191">
        <v>9500</v>
      </c>
      <c r="G49" s="191">
        <v>8500</v>
      </c>
    </row>
    <row r="50" spans="1:7" ht="18.75">
      <c r="A50" s="189"/>
      <c r="B50" s="190" t="s">
        <v>46</v>
      </c>
      <c r="C50" s="191">
        <v>11000</v>
      </c>
      <c r="D50" s="191">
        <v>9500</v>
      </c>
      <c r="E50" s="191">
        <v>8500</v>
      </c>
      <c r="F50" s="191">
        <v>7000</v>
      </c>
      <c r="G50" s="191">
        <v>4500</v>
      </c>
    </row>
    <row r="51" spans="1:7" ht="18.75">
      <c r="A51" s="189"/>
      <c r="B51" s="190" t="s">
        <v>47</v>
      </c>
      <c r="C51" s="191">
        <f>C48</f>
        <v>17000</v>
      </c>
      <c r="D51" s="191">
        <f>D48</f>
        <v>13000</v>
      </c>
      <c r="E51" s="191">
        <f>E48</f>
        <v>11000</v>
      </c>
      <c r="F51" s="191">
        <f>F48</f>
        <v>9500</v>
      </c>
      <c r="G51" s="191">
        <v>5000</v>
      </c>
    </row>
    <row r="52" spans="1:7" ht="18.75">
      <c r="A52" s="6" t="s">
        <v>62</v>
      </c>
      <c r="B52" s="7" t="s">
        <v>63</v>
      </c>
      <c r="C52" s="187"/>
      <c r="D52" s="187"/>
      <c r="E52" s="187"/>
      <c r="F52" s="187"/>
      <c r="G52" s="187"/>
    </row>
    <row r="53" spans="1:7" ht="18.75">
      <c r="A53" s="189"/>
      <c r="B53" s="190" t="s">
        <v>44</v>
      </c>
      <c r="C53" s="191">
        <v>19000</v>
      </c>
      <c r="D53" s="191">
        <v>16500</v>
      </c>
      <c r="E53" s="191">
        <v>15000</v>
      </c>
      <c r="F53" s="191">
        <v>11000</v>
      </c>
      <c r="G53" s="191">
        <v>8500</v>
      </c>
    </row>
    <row r="54" spans="1:7" ht="18.75">
      <c r="A54" s="189"/>
      <c r="B54" s="190" t="s">
        <v>487</v>
      </c>
      <c r="C54" s="191">
        <v>16500</v>
      </c>
      <c r="D54" s="191">
        <v>12500</v>
      </c>
      <c r="E54" s="191">
        <v>10500</v>
      </c>
      <c r="F54" s="191">
        <v>9000</v>
      </c>
      <c r="G54" s="191">
        <v>8500</v>
      </c>
    </row>
    <row r="55" spans="1:7" ht="18.75">
      <c r="A55" s="189"/>
      <c r="B55" s="190" t="s">
        <v>45</v>
      </c>
      <c r="C55" s="191">
        <v>13000</v>
      </c>
      <c r="D55" s="191">
        <v>11500</v>
      </c>
      <c r="E55" s="191">
        <v>10000</v>
      </c>
      <c r="F55" s="191">
        <v>9000</v>
      </c>
      <c r="G55" s="191">
        <v>8500</v>
      </c>
    </row>
    <row r="56" spans="1:7" ht="18.75">
      <c r="A56" s="189"/>
      <c r="B56" s="190" t="s">
        <v>46</v>
      </c>
      <c r="C56" s="191">
        <v>10500</v>
      </c>
      <c r="D56" s="191">
        <v>9000</v>
      </c>
      <c r="E56" s="191">
        <v>7000</v>
      </c>
      <c r="F56" s="191">
        <v>6500</v>
      </c>
      <c r="G56" s="191">
        <v>3500</v>
      </c>
    </row>
    <row r="57" spans="1:7" ht="18.75">
      <c r="A57" s="189"/>
      <c r="B57" s="190" t="s">
        <v>47</v>
      </c>
      <c r="C57" s="191">
        <f>C54</f>
        <v>16500</v>
      </c>
      <c r="D57" s="191">
        <f>D54</f>
        <v>12500</v>
      </c>
      <c r="E57" s="191">
        <f>E54</f>
        <v>10500</v>
      </c>
      <c r="F57" s="191">
        <f>F54</f>
        <v>9000</v>
      </c>
      <c r="G57" s="191">
        <v>4000</v>
      </c>
    </row>
    <row r="58" spans="1:7" ht="18.75">
      <c r="A58" s="6" t="s">
        <v>64</v>
      </c>
      <c r="B58" s="7" t="s">
        <v>65</v>
      </c>
      <c r="C58" s="187"/>
      <c r="D58" s="187"/>
      <c r="E58" s="187"/>
      <c r="F58" s="187"/>
      <c r="G58" s="187"/>
    </row>
    <row r="59" spans="1:7" ht="18.75">
      <c r="A59" s="189"/>
      <c r="B59" s="190" t="s">
        <v>44</v>
      </c>
      <c r="C59" s="191">
        <v>18500</v>
      </c>
      <c r="D59" s="191">
        <v>16000</v>
      </c>
      <c r="E59" s="191">
        <v>14500</v>
      </c>
      <c r="F59" s="191">
        <v>11000</v>
      </c>
      <c r="G59" s="191">
        <v>8500</v>
      </c>
    </row>
    <row r="60" spans="1:7" ht="18.75">
      <c r="A60" s="189"/>
      <c r="B60" s="190" t="s">
        <v>487</v>
      </c>
      <c r="C60" s="191">
        <v>15500</v>
      </c>
      <c r="D60" s="191">
        <v>12000</v>
      </c>
      <c r="E60" s="191">
        <v>10500</v>
      </c>
      <c r="F60" s="191">
        <v>9000</v>
      </c>
      <c r="G60" s="191">
        <v>8500</v>
      </c>
    </row>
    <row r="61" spans="1:7" ht="18.75">
      <c r="A61" s="189"/>
      <c r="B61" s="190" t="s">
        <v>45</v>
      </c>
      <c r="C61" s="191">
        <v>13000</v>
      </c>
      <c r="D61" s="191">
        <v>11500</v>
      </c>
      <c r="E61" s="191">
        <v>10000</v>
      </c>
      <c r="F61" s="191">
        <v>9000</v>
      </c>
      <c r="G61" s="191">
        <v>8500</v>
      </c>
    </row>
    <row r="62" spans="1:7" ht="18.75">
      <c r="A62" s="189"/>
      <c r="B62" s="190" t="s">
        <v>46</v>
      </c>
      <c r="C62" s="191">
        <v>10500</v>
      </c>
      <c r="D62" s="191">
        <v>9000</v>
      </c>
      <c r="E62" s="191">
        <v>7000</v>
      </c>
      <c r="F62" s="191">
        <v>6500</v>
      </c>
      <c r="G62" s="191">
        <v>3500</v>
      </c>
    </row>
    <row r="63" spans="1:7" ht="18.75">
      <c r="A63" s="189"/>
      <c r="B63" s="190" t="s">
        <v>47</v>
      </c>
      <c r="C63" s="191">
        <f>C60</f>
        <v>15500</v>
      </c>
      <c r="D63" s="191">
        <f>D60</f>
        <v>12000</v>
      </c>
      <c r="E63" s="191">
        <f>E60</f>
        <v>10500</v>
      </c>
      <c r="F63" s="191">
        <f>F60</f>
        <v>9000</v>
      </c>
      <c r="G63" s="191">
        <v>4000</v>
      </c>
    </row>
  </sheetData>
  <sheetProtection/>
  <mergeCells count="4">
    <mergeCell ref="A1:G1"/>
    <mergeCell ref="A2:A3"/>
    <mergeCell ref="B2:B3"/>
    <mergeCell ref="C2:G2"/>
  </mergeCells>
  <printOptions/>
  <pageMargins left="0.7" right="0.7" top="0.75" bottom="0.75" header="0.3" footer="0.3"/>
  <pageSetup firstPageNumber="1" useFirstPageNumber="1" fitToHeight="0" fitToWidth="1" horizontalDpi="600" verticalDpi="600" orientation="portrait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0"/>
  <sheetViews>
    <sheetView zoomScalePageLayoutView="0" workbookViewId="0" topLeftCell="A103">
      <selection activeCell="B111" sqref="B111"/>
    </sheetView>
  </sheetViews>
  <sheetFormatPr defaultColWidth="9.140625" defaultRowHeight="15"/>
  <cols>
    <col min="1" max="1" width="8.8515625" style="59" customWidth="1"/>
    <col min="2" max="2" width="62.140625" style="10" customWidth="1"/>
    <col min="3" max="3" width="6.7109375" style="49" bestFit="1" customWidth="1"/>
    <col min="4" max="4" width="12.140625" style="182" bestFit="1" customWidth="1"/>
    <col min="5" max="5" width="14.140625" style="9" customWidth="1"/>
    <col min="6" max="184" width="9.140625" style="9" customWidth="1"/>
    <col min="185" max="185" width="5.28125" style="9" customWidth="1"/>
    <col min="186" max="187" width="46.7109375" style="9" customWidth="1"/>
    <col min="188" max="188" width="5.57421875" style="9" customWidth="1"/>
    <col min="189" max="189" width="9.7109375" style="9" customWidth="1"/>
    <col min="190" max="190" width="6.7109375" style="9" customWidth="1"/>
    <col min="191" max="192" width="10.7109375" style="9" customWidth="1"/>
    <col min="193" max="16384" width="9.140625" style="9" customWidth="1"/>
  </cols>
  <sheetData>
    <row r="1" spans="1:4" ht="18.75" customHeight="1">
      <c r="A1" s="207" t="s">
        <v>485</v>
      </c>
      <c r="B1" s="207"/>
      <c r="C1" s="207"/>
      <c r="D1" s="207"/>
    </row>
    <row r="2" spans="1:4" s="11" customFormat="1" ht="31.5">
      <c r="A2" s="25" t="s">
        <v>98</v>
      </c>
      <c r="B2" s="42" t="s">
        <v>315</v>
      </c>
      <c r="C2" s="25" t="s">
        <v>93</v>
      </c>
      <c r="D2" s="42" t="s">
        <v>486</v>
      </c>
    </row>
    <row r="3" spans="1:4" ht="18.75">
      <c r="A3" s="43" t="s">
        <v>77</v>
      </c>
      <c r="B3" s="50" t="s">
        <v>32</v>
      </c>
      <c r="C3" s="60"/>
      <c r="D3" s="44"/>
    </row>
    <row r="4" spans="1:4" ht="20.25" customHeight="1">
      <c r="A4" s="29">
        <v>1</v>
      </c>
      <c r="B4" s="52" t="s">
        <v>3</v>
      </c>
      <c r="C4" s="60"/>
      <c r="D4" s="44"/>
    </row>
    <row r="5" spans="1:6" ht="39.75" customHeight="1">
      <c r="A5" s="29" t="s">
        <v>443</v>
      </c>
      <c r="B5" s="55" t="s">
        <v>194</v>
      </c>
      <c r="C5" s="45">
        <v>1</v>
      </c>
      <c r="D5" s="168">
        <v>130000</v>
      </c>
      <c r="F5" s="167"/>
    </row>
    <row r="6" spans="1:6" ht="37.5">
      <c r="A6" s="29" t="s">
        <v>444</v>
      </c>
      <c r="B6" s="55" t="s">
        <v>279</v>
      </c>
      <c r="C6" s="45">
        <v>2</v>
      </c>
      <c r="D6" s="169">
        <v>90000</v>
      </c>
      <c r="F6" s="167"/>
    </row>
    <row r="7" spans="1:6" ht="46.5" customHeight="1">
      <c r="A7" s="29">
        <v>2</v>
      </c>
      <c r="B7" s="55" t="s">
        <v>280</v>
      </c>
      <c r="C7" s="45">
        <v>1</v>
      </c>
      <c r="D7" s="169">
        <v>60000</v>
      </c>
      <c r="F7" s="167"/>
    </row>
    <row r="8" spans="1:6" ht="33" customHeight="1">
      <c r="A8" s="29">
        <v>3</v>
      </c>
      <c r="B8" s="55" t="s">
        <v>195</v>
      </c>
      <c r="C8" s="45">
        <v>1</v>
      </c>
      <c r="D8" s="169">
        <v>80000</v>
      </c>
      <c r="F8" s="167"/>
    </row>
    <row r="9" spans="1:6" ht="37.5">
      <c r="A9" s="29">
        <v>4</v>
      </c>
      <c r="B9" s="56" t="s">
        <v>271</v>
      </c>
      <c r="C9" s="29">
        <v>1</v>
      </c>
      <c r="D9" s="169">
        <v>110000</v>
      </c>
      <c r="F9" s="167"/>
    </row>
    <row r="10" spans="1:6" ht="52.5" customHeight="1">
      <c r="A10" s="29">
        <v>5</v>
      </c>
      <c r="B10" s="56" t="s">
        <v>272</v>
      </c>
      <c r="C10" s="29">
        <v>1</v>
      </c>
      <c r="D10" s="169">
        <v>50000</v>
      </c>
      <c r="F10" s="167"/>
    </row>
    <row r="11" spans="1:6" ht="18.75">
      <c r="A11" s="29">
        <v>6</v>
      </c>
      <c r="B11" s="55" t="s">
        <v>7</v>
      </c>
      <c r="C11" s="45">
        <v>1</v>
      </c>
      <c r="D11" s="169">
        <v>45000</v>
      </c>
      <c r="F11" s="167"/>
    </row>
    <row r="12" spans="1:6" ht="18.75">
      <c r="A12" s="29">
        <v>7</v>
      </c>
      <c r="B12" s="55" t="s">
        <v>8</v>
      </c>
      <c r="C12" s="45">
        <v>1</v>
      </c>
      <c r="D12" s="169">
        <v>55000</v>
      </c>
      <c r="F12" s="167"/>
    </row>
    <row r="13" spans="1:6" ht="18.75">
      <c r="A13" s="45">
        <v>8</v>
      </c>
      <c r="B13" s="55" t="s">
        <v>196</v>
      </c>
      <c r="C13" s="45"/>
      <c r="D13" s="170"/>
      <c r="F13" s="167"/>
    </row>
    <row r="14" spans="1:6" ht="18.75">
      <c r="A14" s="45" t="s">
        <v>445</v>
      </c>
      <c r="B14" s="55" t="s">
        <v>237</v>
      </c>
      <c r="C14" s="61">
        <v>1</v>
      </c>
      <c r="D14" s="170">
        <v>120000</v>
      </c>
      <c r="F14" s="167"/>
    </row>
    <row r="15" spans="1:6" ht="18.75">
      <c r="A15" s="45" t="s">
        <v>446</v>
      </c>
      <c r="B15" s="55" t="s">
        <v>197</v>
      </c>
      <c r="C15" s="61">
        <v>2</v>
      </c>
      <c r="D15" s="170">
        <v>100000</v>
      </c>
      <c r="F15" s="167"/>
    </row>
    <row r="16" spans="1:6" ht="18.75">
      <c r="A16" s="45" t="s">
        <v>447</v>
      </c>
      <c r="B16" s="55" t="s">
        <v>198</v>
      </c>
      <c r="C16" s="61">
        <v>3</v>
      </c>
      <c r="D16" s="170">
        <v>80000</v>
      </c>
      <c r="F16" s="167"/>
    </row>
    <row r="17" spans="1:6" ht="18.75">
      <c r="A17" s="45" t="s">
        <v>448</v>
      </c>
      <c r="B17" s="55" t="s">
        <v>190</v>
      </c>
      <c r="C17" s="61">
        <v>4</v>
      </c>
      <c r="D17" s="170">
        <v>60000</v>
      </c>
      <c r="F17" s="167"/>
    </row>
    <row r="18" spans="1:6" ht="18.75">
      <c r="A18" s="29">
        <v>9</v>
      </c>
      <c r="B18" s="55" t="s">
        <v>9</v>
      </c>
      <c r="C18" s="45">
        <v>1</v>
      </c>
      <c r="D18" s="170">
        <v>40000</v>
      </c>
      <c r="F18" s="167"/>
    </row>
    <row r="19" spans="1:6" ht="18.75">
      <c r="A19" s="51" t="s">
        <v>78</v>
      </c>
      <c r="B19" s="64" t="s">
        <v>33</v>
      </c>
      <c r="C19" s="46"/>
      <c r="D19" s="171"/>
      <c r="F19" s="167"/>
    </row>
    <row r="20" spans="1:6" ht="18.75">
      <c r="A20" s="29">
        <v>1</v>
      </c>
      <c r="B20" s="55" t="s">
        <v>10</v>
      </c>
      <c r="C20" s="45"/>
      <c r="D20" s="171"/>
      <c r="F20" s="167"/>
    </row>
    <row r="21" spans="1:6" ht="29.25" customHeight="1">
      <c r="A21" s="30" t="s">
        <v>443</v>
      </c>
      <c r="B21" s="53" t="s">
        <v>283</v>
      </c>
      <c r="C21" s="40">
        <v>2</v>
      </c>
      <c r="D21" s="168">
        <v>180000</v>
      </c>
      <c r="F21" s="167"/>
    </row>
    <row r="22" spans="1:6" ht="18.75">
      <c r="A22" s="30" t="s">
        <v>444</v>
      </c>
      <c r="B22" s="53" t="s">
        <v>284</v>
      </c>
      <c r="C22" s="40">
        <v>1</v>
      </c>
      <c r="D22" s="168">
        <v>200000</v>
      </c>
      <c r="F22" s="167"/>
    </row>
    <row r="23" spans="1:6" ht="18.75">
      <c r="A23" s="30">
        <v>2</v>
      </c>
      <c r="B23" s="57" t="s">
        <v>13</v>
      </c>
      <c r="C23" s="40"/>
      <c r="D23" s="171"/>
      <c r="F23" s="167"/>
    </row>
    <row r="24" spans="1:6" ht="51" customHeight="1">
      <c r="A24" s="29" t="s">
        <v>449</v>
      </c>
      <c r="B24" s="136" t="s">
        <v>185</v>
      </c>
      <c r="C24" s="45">
        <v>1</v>
      </c>
      <c r="D24" s="168">
        <v>150000</v>
      </c>
      <c r="F24" s="167"/>
    </row>
    <row r="25" spans="1:6" ht="37.5">
      <c r="A25" s="31" t="s">
        <v>450</v>
      </c>
      <c r="B25" s="54" t="s">
        <v>186</v>
      </c>
      <c r="C25" s="41">
        <v>2</v>
      </c>
      <c r="D25" s="169">
        <v>120000</v>
      </c>
      <c r="F25" s="167"/>
    </row>
    <row r="26" spans="1:6" ht="18.75">
      <c r="A26" s="29">
        <v>3</v>
      </c>
      <c r="B26" s="55" t="s">
        <v>102</v>
      </c>
      <c r="C26" s="45"/>
      <c r="D26" s="171"/>
      <c r="F26" s="167"/>
    </row>
    <row r="27" spans="1:6" ht="37.5">
      <c r="A27" s="29" t="s">
        <v>451</v>
      </c>
      <c r="B27" s="55" t="s">
        <v>187</v>
      </c>
      <c r="C27" s="45">
        <v>1</v>
      </c>
      <c r="D27" s="169">
        <v>120000</v>
      </c>
      <c r="F27" s="167"/>
    </row>
    <row r="28" spans="1:6" ht="18.75">
      <c r="A28" s="29" t="s">
        <v>452</v>
      </c>
      <c r="B28" s="55" t="s">
        <v>67</v>
      </c>
      <c r="C28" s="45">
        <v>2</v>
      </c>
      <c r="D28" s="169">
        <v>55000</v>
      </c>
      <c r="F28" s="167"/>
    </row>
    <row r="29" spans="1:6" ht="18.75">
      <c r="A29" s="29">
        <v>4</v>
      </c>
      <c r="B29" s="55" t="s">
        <v>188</v>
      </c>
      <c r="C29" s="45">
        <v>1</v>
      </c>
      <c r="D29" s="169">
        <v>120000</v>
      </c>
      <c r="F29" s="167"/>
    </row>
    <row r="30" spans="1:6" ht="36" customHeight="1">
      <c r="A30" s="29">
        <v>5</v>
      </c>
      <c r="B30" s="55" t="s">
        <v>189</v>
      </c>
      <c r="C30" s="45">
        <v>1</v>
      </c>
      <c r="D30" s="169">
        <v>110000</v>
      </c>
      <c r="F30" s="167"/>
    </row>
    <row r="31" spans="1:6" ht="30" customHeight="1">
      <c r="A31" s="29">
        <v>6</v>
      </c>
      <c r="B31" s="55" t="s">
        <v>191</v>
      </c>
      <c r="C31" s="45">
        <v>1</v>
      </c>
      <c r="D31" s="169">
        <v>110000</v>
      </c>
      <c r="F31" s="167"/>
    </row>
    <row r="32" spans="1:6" ht="18.75">
      <c r="A32" s="29">
        <v>7</v>
      </c>
      <c r="B32" s="55" t="s">
        <v>192</v>
      </c>
      <c r="C32" s="45">
        <v>1</v>
      </c>
      <c r="D32" s="169">
        <v>100000</v>
      </c>
      <c r="F32" s="167"/>
    </row>
    <row r="33" spans="1:6" ht="37.5">
      <c r="A33" s="29">
        <v>8</v>
      </c>
      <c r="B33" s="55" t="s">
        <v>193</v>
      </c>
      <c r="C33" s="45">
        <v>1</v>
      </c>
      <c r="D33" s="169">
        <v>120000</v>
      </c>
      <c r="F33" s="167"/>
    </row>
    <row r="34" spans="1:6" ht="18.75">
      <c r="A34" s="29">
        <v>9</v>
      </c>
      <c r="B34" s="55" t="s">
        <v>100</v>
      </c>
      <c r="C34" s="45"/>
      <c r="D34" s="170"/>
      <c r="F34" s="167"/>
    </row>
    <row r="35" spans="1:6" ht="18.75">
      <c r="A35" s="29" t="s">
        <v>453</v>
      </c>
      <c r="B35" s="55" t="s">
        <v>237</v>
      </c>
      <c r="C35" s="61">
        <v>1</v>
      </c>
      <c r="D35" s="170">
        <v>130000</v>
      </c>
      <c r="F35" s="167"/>
    </row>
    <row r="36" spans="1:6" ht="18.75">
      <c r="A36" s="29" t="s">
        <v>454</v>
      </c>
      <c r="B36" s="55" t="s">
        <v>197</v>
      </c>
      <c r="C36" s="61">
        <v>2</v>
      </c>
      <c r="D36" s="170">
        <v>100000</v>
      </c>
      <c r="F36" s="167"/>
    </row>
    <row r="37" spans="1:6" ht="18.75">
      <c r="A37" s="29" t="s">
        <v>455</v>
      </c>
      <c r="B37" s="55" t="s">
        <v>198</v>
      </c>
      <c r="C37" s="61">
        <v>3</v>
      </c>
      <c r="D37" s="170">
        <v>80000</v>
      </c>
      <c r="F37" s="167"/>
    </row>
    <row r="38" spans="1:6" ht="18.75">
      <c r="A38" s="29" t="s">
        <v>456</v>
      </c>
      <c r="B38" s="55" t="s">
        <v>190</v>
      </c>
      <c r="C38" s="61">
        <v>4</v>
      </c>
      <c r="D38" s="170">
        <v>60000</v>
      </c>
      <c r="F38" s="167"/>
    </row>
    <row r="39" spans="1:6" ht="18.75">
      <c r="A39" s="29">
        <v>10</v>
      </c>
      <c r="B39" s="55" t="s">
        <v>105</v>
      </c>
      <c r="C39" s="45">
        <v>1</v>
      </c>
      <c r="D39" s="170">
        <v>55000</v>
      </c>
      <c r="F39" s="167"/>
    </row>
    <row r="40" spans="1:6" ht="18.75">
      <c r="A40" s="51" t="s">
        <v>79</v>
      </c>
      <c r="B40" s="64" t="s">
        <v>34</v>
      </c>
      <c r="C40" s="46"/>
      <c r="D40" s="170"/>
      <c r="F40" s="167"/>
    </row>
    <row r="41" spans="1:6" ht="18.75">
      <c r="A41" s="29">
        <v>1</v>
      </c>
      <c r="B41" s="55" t="s">
        <v>15</v>
      </c>
      <c r="C41" s="45"/>
      <c r="D41" s="171"/>
      <c r="F41" s="167"/>
    </row>
    <row r="42" spans="1:6" ht="18.75">
      <c r="A42" s="29" t="s">
        <v>443</v>
      </c>
      <c r="B42" s="55" t="s">
        <v>106</v>
      </c>
      <c r="C42" s="45">
        <v>1</v>
      </c>
      <c r="D42" s="170">
        <v>220000</v>
      </c>
      <c r="F42" s="167"/>
    </row>
    <row r="43" spans="1:6" ht="36.75" customHeight="1">
      <c r="A43" s="29" t="s">
        <v>444</v>
      </c>
      <c r="B43" s="55" t="s">
        <v>286</v>
      </c>
      <c r="C43" s="45">
        <v>2</v>
      </c>
      <c r="D43" s="170">
        <v>180000</v>
      </c>
      <c r="F43" s="167"/>
    </row>
    <row r="44" spans="1:6" ht="18.75">
      <c r="A44" s="29" t="s">
        <v>457</v>
      </c>
      <c r="B44" s="55" t="s">
        <v>285</v>
      </c>
      <c r="C44" s="45">
        <v>3</v>
      </c>
      <c r="D44" s="169">
        <v>160000</v>
      </c>
      <c r="F44" s="167"/>
    </row>
    <row r="45" spans="1:6" ht="18.75">
      <c r="A45" s="29">
        <v>2</v>
      </c>
      <c r="B45" s="55" t="s">
        <v>108</v>
      </c>
      <c r="C45" s="45">
        <v>1</v>
      </c>
      <c r="D45" s="169">
        <v>90000</v>
      </c>
      <c r="F45" s="167"/>
    </row>
    <row r="46" spans="1:6" ht="18.75">
      <c r="A46" s="30">
        <v>3</v>
      </c>
      <c r="B46" s="53" t="s">
        <v>109</v>
      </c>
      <c r="C46" s="40">
        <v>1</v>
      </c>
      <c r="D46" s="168">
        <v>180000</v>
      </c>
      <c r="F46" s="167"/>
    </row>
    <row r="47" spans="1:6" ht="18.75">
      <c r="A47" s="29">
        <v>4</v>
      </c>
      <c r="B47" s="55" t="s">
        <v>199</v>
      </c>
      <c r="C47" s="45">
        <v>1</v>
      </c>
      <c r="D47" s="172">
        <v>180000</v>
      </c>
      <c r="F47" s="167"/>
    </row>
    <row r="48" spans="1:6" ht="18.75">
      <c r="A48" s="29">
        <v>5</v>
      </c>
      <c r="B48" s="55" t="s">
        <v>200</v>
      </c>
      <c r="C48" s="45">
        <v>1</v>
      </c>
      <c r="D48" s="172">
        <v>120000</v>
      </c>
      <c r="F48" s="167"/>
    </row>
    <row r="49" spans="1:6" ht="37.5">
      <c r="A49" s="29">
        <v>6</v>
      </c>
      <c r="B49" s="55" t="s">
        <v>201</v>
      </c>
      <c r="C49" s="45">
        <v>1</v>
      </c>
      <c r="D49" s="172">
        <v>120000</v>
      </c>
      <c r="F49" s="167"/>
    </row>
    <row r="50" spans="1:6" ht="18.75">
      <c r="A50" s="29">
        <v>7</v>
      </c>
      <c r="B50" s="55" t="s">
        <v>202</v>
      </c>
      <c r="C50" s="45">
        <v>1</v>
      </c>
      <c r="D50" s="172">
        <v>110000</v>
      </c>
      <c r="F50" s="167"/>
    </row>
    <row r="51" spans="1:6" ht="25.5" customHeight="1">
      <c r="A51" s="29">
        <v>8</v>
      </c>
      <c r="B51" s="58" t="s">
        <v>203</v>
      </c>
      <c r="C51" s="62" t="s">
        <v>316</v>
      </c>
      <c r="D51" s="172">
        <v>90000</v>
      </c>
      <c r="F51" s="167"/>
    </row>
    <row r="52" spans="1:6" ht="18.75">
      <c r="A52" s="45">
        <v>9</v>
      </c>
      <c r="B52" s="55" t="s">
        <v>196</v>
      </c>
      <c r="C52" s="45"/>
      <c r="D52" s="171"/>
      <c r="F52" s="167"/>
    </row>
    <row r="53" spans="1:6" ht="18.75">
      <c r="A53" s="45" t="s">
        <v>453</v>
      </c>
      <c r="B53" s="55" t="s">
        <v>237</v>
      </c>
      <c r="C53" s="61">
        <v>1</v>
      </c>
      <c r="D53" s="172">
        <v>140000</v>
      </c>
      <c r="F53" s="167"/>
    </row>
    <row r="54" spans="1:6" ht="18.75">
      <c r="A54" s="45" t="s">
        <v>454</v>
      </c>
      <c r="B54" s="55" t="s">
        <v>197</v>
      </c>
      <c r="C54" s="61">
        <v>2</v>
      </c>
      <c r="D54" s="172">
        <v>120000</v>
      </c>
      <c r="F54" s="167"/>
    </row>
    <row r="55" spans="1:6" ht="18.75">
      <c r="A55" s="45" t="s">
        <v>455</v>
      </c>
      <c r="B55" s="55" t="s">
        <v>198</v>
      </c>
      <c r="C55" s="61">
        <v>3</v>
      </c>
      <c r="D55" s="172">
        <v>100000</v>
      </c>
      <c r="F55" s="167"/>
    </row>
    <row r="56" spans="1:6" ht="18.75">
      <c r="A56" s="45" t="s">
        <v>456</v>
      </c>
      <c r="B56" s="55" t="s">
        <v>190</v>
      </c>
      <c r="C56" s="61">
        <v>4</v>
      </c>
      <c r="D56" s="172">
        <v>80000</v>
      </c>
      <c r="F56" s="167"/>
    </row>
    <row r="57" spans="1:6" ht="18.75">
      <c r="A57" s="29">
        <v>10</v>
      </c>
      <c r="B57" s="55" t="s">
        <v>114</v>
      </c>
      <c r="C57" s="45">
        <v>1</v>
      </c>
      <c r="D57" s="172">
        <v>55000</v>
      </c>
      <c r="F57" s="167"/>
    </row>
    <row r="58" spans="1:6" ht="18.75">
      <c r="A58" s="51" t="s">
        <v>80</v>
      </c>
      <c r="B58" s="64" t="s">
        <v>35</v>
      </c>
      <c r="C58" s="46"/>
      <c r="D58" s="172"/>
      <c r="F58" s="167"/>
    </row>
    <row r="59" spans="1:6" ht="37.5">
      <c r="A59" s="29">
        <v>1</v>
      </c>
      <c r="B59" s="55" t="s">
        <v>18</v>
      </c>
      <c r="C59" s="45"/>
      <c r="D59" s="171"/>
      <c r="F59" s="167"/>
    </row>
    <row r="60" spans="1:6" ht="18.75">
      <c r="A60" s="29" t="s">
        <v>443</v>
      </c>
      <c r="B60" s="55" t="s">
        <v>115</v>
      </c>
      <c r="C60" s="45"/>
      <c r="D60" s="173"/>
      <c r="F60" s="167"/>
    </row>
    <row r="61" spans="1:6" ht="37.5">
      <c r="A61" s="29" t="s">
        <v>478</v>
      </c>
      <c r="B61" s="166" t="s">
        <v>480</v>
      </c>
      <c r="C61" s="45">
        <v>1</v>
      </c>
      <c r="D61" s="173">
        <v>1800000</v>
      </c>
      <c r="F61" s="167"/>
    </row>
    <row r="62" spans="1:6" ht="18.75">
      <c r="A62" s="29" t="s">
        <v>479</v>
      </c>
      <c r="B62" s="166" t="s">
        <v>442</v>
      </c>
      <c r="C62" s="45">
        <v>2</v>
      </c>
      <c r="D62" s="173">
        <v>1500000</v>
      </c>
      <c r="F62" s="167"/>
    </row>
    <row r="63" spans="1:6" ht="18.75">
      <c r="A63" s="29" t="s">
        <v>444</v>
      </c>
      <c r="B63" s="55" t="s">
        <v>204</v>
      </c>
      <c r="C63" s="45">
        <v>2</v>
      </c>
      <c r="D63" s="173">
        <v>1500000</v>
      </c>
      <c r="F63" s="167"/>
    </row>
    <row r="64" spans="1:6" ht="18.75">
      <c r="A64" s="29" t="s">
        <v>457</v>
      </c>
      <c r="B64" s="55" t="s">
        <v>205</v>
      </c>
      <c r="C64" s="45">
        <v>2</v>
      </c>
      <c r="D64" s="173">
        <f>D63</f>
        <v>1500000</v>
      </c>
      <c r="F64" s="167"/>
    </row>
    <row r="65" spans="1:6" ht="112.5">
      <c r="A65" s="30" t="s">
        <v>458</v>
      </c>
      <c r="B65" s="53" t="s">
        <v>206</v>
      </c>
      <c r="C65" s="40">
        <v>3</v>
      </c>
      <c r="D65" s="174">
        <v>600000</v>
      </c>
      <c r="F65" s="167"/>
    </row>
    <row r="66" spans="1:6" ht="37.5">
      <c r="A66" s="29" t="s">
        <v>459</v>
      </c>
      <c r="B66" s="55" t="s">
        <v>287</v>
      </c>
      <c r="C66" s="45">
        <v>3</v>
      </c>
      <c r="D66" s="173">
        <v>600000</v>
      </c>
      <c r="F66" s="167"/>
    </row>
    <row r="67" spans="1:6" ht="52.5" customHeight="1">
      <c r="A67" s="29" t="s">
        <v>460</v>
      </c>
      <c r="B67" s="55" t="s">
        <v>123</v>
      </c>
      <c r="C67" s="45">
        <v>3</v>
      </c>
      <c r="D67" s="175">
        <v>600000</v>
      </c>
      <c r="F67" s="167"/>
    </row>
    <row r="68" spans="1:6" ht="37.5">
      <c r="A68" s="45" t="s">
        <v>461</v>
      </c>
      <c r="B68" s="55" t="s">
        <v>207</v>
      </c>
      <c r="C68" s="45">
        <v>3</v>
      </c>
      <c r="D68" s="175">
        <f>D67</f>
        <v>600000</v>
      </c>
      <c r="F68" s="167"/>
    </row>
    <row r="69" spans="1:6" ht="39" customHeight="1">
      <c r="A69" s="45" t="s">
        <v>462</v>
      </c>
      <c r="B69" s="55" t="s">
        <v>273</v>
      </c>
      <c r="C69" s="45">
        <v>3</v>
      </c>
      <c r="D69" s="175">
        <f>D68</f>
        <v>600000</v>
      </c>
      <c r="F69" s="167"/>
    </row>
    <row r="70" spans="1:6" ht="18.75">
      <c r="A70" s="29">
        <v>2</v>
      </c>
      <c r="B70" s="55" t="s">
        <v>109</v>
      </c>
      <c r="C70" s="45"/>
      <c r="D70" s="171"/>
      <c r="F70" s="167"/>
    </row>
    <row r="71" spans="1:6" ht="18.75">
      <c r="A71" s="29" t="s">
        <v>449</v>
      </c>
      <c r="B71" s="55" t="s">
        <v>124</v>
      </c>
      <c r="C71" s="45">
        <v>3</v>
      </c>
      <c r="D71" s="173">
        <v>200000</v>
      </c>
      <c r="F71" s="167"/>
    </row>
    <row r="72" spans="1:6" ht="18.75">
      <c r="A72" s="29" t="s">
        <v>450</v>
      </c>
      <c r="B72" s="55" t="s">
        <v>288</v>
      </c>
      <c r="C72" s="45">
        <v>2</v>
      </c>
      <c r="D72" s="173">
        <v>300000</v>
      </c>
      <c r="F72" s="167"/>
    </row>
    <row r="73" spans="1:6" ht="18.75">
      <c r="A73" s="29" t="s">
        <v>463</v>
      </c>
      <c r="B73" s="55" t="s">
        <v>305</v>
      </c>
      <c r="C73" s="45">
        <v>1</v>
      </c>
      <c r="D73" s="173">
        <v>1000000</v>
      </c>
      <c r="F73" s="167"/>
    </row>
    <row r="74" spans="1:6" ht="18.75">
      <c r="A74" s="29">
        <v>3</v>
      </c>
      <c r="B74" s="55" t="s">
        <v>291</v>
      </c>
      <c r="C74" s="45">
        <v>1</v>
      </c>
      <c r="D74" s="173">
        <v>180000</v>
      </c>
      <c r="F74" s="167"/>
    </row>
    <row r="75" spans="1:6" ht="18.75">
      <c r="A75" s="29">
        <v>4</v>
      </c>
      <c r="B75" s="55" t="s">
        <v>238</v>
      </c>
      <c r="C75" s="45">
        <v>1</v>
      </c>
      <c r="D75" s="173">
        <v>150000</v>
      </c>
      <c r="F75" s="167"/>
    </row>
    <row r="76" spans="1:6" ht="18.75">
      <c r="A76" s="29">
        <v>5</v>
      </c>
      <c r="B76" s="55" t="s">
        <v>292</v>
      </c>
      <c r="C76" s="45">
        <v>1</v>
      </c>
      <c r="D76" s="173">
        <v>150000</v>
      </c>
      <c r="F76" s="167"/>
    </row>
    <row r="77" spans="1:6" ht="18.75">
      <c r="A77" s="29">
        <v>6</v>
      </c>
      <c r="B77" s="55" t="s">
        <v>208</v>
      </c>
      <c r="C77" s="45">
        <v>1</v>
      </c>
      <c r="D77" s="173">
        <v>180000</v>
      </c>
      <c r="F77" s="167"/>
    </row>
    <row r="78" spans="1:6" ht="18.75">
      <c r="A78" s="29">
        <v>7</v>
      </c>
      <c r="B78" s="55" t="s">
        <v>267</v>
      </c>
      <c r="C78" s="45">
        <v>1</v>
      </c>
      <c r="D78" s="173">
        <v>130000</v>
      </c>
      <c r="F78" s="167"/>
    </row>
    <row r="79" spans="1:6" ht="18.75">
      <c r="A79" s="29">
        <v>8</v>
      </c>
      <c r="B79" s="55" t="s">
        <v>289</v>
      </c>
      <c r="C79" s="45">
        <v>1</v>
      </c>
      <c r="D79" s="173">
        <v>110000</v>
      </c>
      <c r="F79" s="167"/>
    </row>
    <row r="80" spans="1:6" ht="37.5">
      <c r="A80" s="45">
        <v>9</v>
      </c>
      <c r="B80" s="55" t="s">
        <v>290</v>
      </c>
      <c r="C80" s="45">
        <v>1</v>
      </c>
      <c r="D80" s="173">
        <v>120000</v>
      </c>
      <c r="F80" s="167"/>
    </row>
    <row r="81" spans="1:6" ht="37.5">
      <c r="A81" s="45">
        <v>10</v>
      </c>
      <c r="B81" s="55" t="s">
        <v>209</v>
      </c>
      <c r="C81" s="45">
        <v>1</v>
      </c>
      <c r="D81" s="170">
        <v>120000</v>
      </c>
      <c r="F81" s="167"/>
    </row>
    <row r="82" spans="1:6" ht="18.75">
      <c r="A82" s="45">
        <v>11</v>
      </c>
      <c r="B82" s="55" t="s">
        <v>113</v>
      </c>
      <c r="C82" s="45"/>
      <c r="D82" s="171"/>
      <c r="F82" s="167"/>
    </row>
    <row r="83" spans="1:6" ht="18.75">
      <c r="A83" s="45" t="s">
        <v>464</v>
      </c>
      <c r="B83" s="55" t="s">
        <v>237</v>
      </c>
      <c r="C83" s="41">
        <v>1</v>
      </c>
      <c r="D83" s="176">
        <v>150000</v>
      </c>
      <c r="F83" s="167"/>
    </row>
    <row r="84" spans="1:6" ht="18.75">
      <c r="A84" s="45" t="s">
        <v>465</v>
      </c>
      <c r="B84" s="55" t="s">
        <v>197</v>
      </c>
      <c r="C84" s="45">
        <v>2</v>
      </c>
      <c r="D84" s="170">
        <v>130000</v>
      </c>
      <c r="F84" s="167"/>
    </row>
    <row r="85" spans="1:6" ht="18.75">
      <c r="A85" s="45" t="s">
        <v>466</v>
      </c>
      <c r="B85" s="55" t="s">
        <v>198</v>
      </c>
      <c r="C85" s="45">
        <v>3</v>
      </c>
      <c r="D85" s="170">
        <v>110000</v>
      </c>
      <c r="F85" s="167"/>
    </row>
    <row r="86" spans="1:6" ht="18.75">
      <c r="A86" s="45" t="s">
        <v>467</v>
      </c>
      <c r="B86" s="55" t="s">
        <v>190</v>
      </c>
      <c r="C86" s="45">
        <v>4</v>
      </c>
      <c r="D86" s="170">
        <v>80000</v>
      </c>
      <c r="F86" s="167"/>
    </row>
    <row r="87" spans="1:6" ht="18.75">
      <c r="A87" s="29">
        <v>12</v>
      </c>
      <c r="B87" s="55" t="s">
        <v>133</v>
      </c>
      <c r="C87" s="40">
        <v>1</v>
      </c>
      <c r="D87" s="177">
        <v>70000</v>
      </c>
      <c r="F87" s="167"/>
    </row>
    <row r="88" spans="1:6" ht="18.75">
      <c r="A88" s="51" t="s">
        <v>81</v>
      </c>
      <c r="B88" s="64" t="s">
        <v>36</v>
      </c>
      <c r="C88" s="46"/>
      <c r="D88" s="171"/>
      <c r="F88" s="167"/>
    </row>
    <row r="89" spans="1:6" ht="18.75">
      <c r="A89" s="29">
        <v>1</v>
      </c>
      <c r="B89" s="55" t="s">
        <v>25</v>
      </c>
      <c r="C89" s="45"/>
      <c r="D89" s="171"/>
      <c r="F89" s="167"/>
    </row>
    <row r="90" spans="1:6" ht="18.75">
      <c r="A90" s="29" t="s">
        <v>443</v>
      </c>
      <c r="B90" s="55" t="s">
        <v>134</v>
      </c>
      <c r="C90" s="40">
        <v>1</v>
      </c>
      <c r="D90" s="178">
        <v>180000</v>
      </c>
      <c r="F90" s="167"/>
    </row>
    <row r="91" spans="1:6" ht="37.5">
      <c r="A91" s="29" t="s">
        <v>444</v>
      </c>
      <c r="B91" s="55" t="s">
        <v>135</v>
      </c>
      <c r="C91" s="40">
        <v>2</v>
      </c>
      <c r="D91" s="178">
        <v>160000</v>
      </c>
      <c r="F91" s="167"/>
    </row>
    <row r="92" spans="1:6" ht="18.75">
      <c r="A92" s="29">
        <v>2</v>
      </c>
      <c r="B92" s="55" t="s">
        <v>210</v>
      </c>
      <c r="C92" s="40">
        <v>1</v>
      </c>
      <c r="D92" s="178">
        <v>90000</v>
      </c>
      <c r="F92" s="167"/>
    </row>
    <row r="93" spans="1:6" ht="18.75">
      <c r="A93" s="29">
        <v>3</v>
      </c>
      <c r="B93" s="55" t="s">
        <v>211</v>
      </c>
      <c r="C93" s="40">
        <v>1</v>
      </c>
      <c r="D93" s="178">
        <v>170000</v>
      </c>
      <c r="F93" s="167"/>
    </row>
    <row r="94" spans="1:6" ht="18.75">
      <c r="A94" s="29">
        <v>4</v>
      </c>
      <c r="B94" s="55" t="s">
        <v>212</v>
      </c>
      <c r="C94" s="40">
        <v>1</v>
      </c>
      <c r="D94" s="178">
        <v>120000</v>
      </c>
      <c r="F94" s="167"/>
    </row>
    <row r="95" spans="1:6" ht="37.5">
      <c r="A95" s="29">
        <v>5</v>
      </c>
      <c r="B95" s="55" t="s">
        <v>213</v>
      </c>
      <c r="C95" s="40">
        <v>1</v>
      </c>
      <c r="D95" s="178">
        <v>130000</v>
      </c>
      <c r="F95" s="167"/>
    </row>
    <row r="96" spans="1:6" ht="18.75" customHeight="1">
      <c r="A96" s="29">
        <v>6</v>
      </c>
      <c r="B96" s="55" t="s">
        <v>293</v>
      </c>
      <c r="C96" s="40">
        <v>1</v>
      </c>
      <c r="D96" s="177">
        <v>90000</v>
      </c>
      <c r="F96" s="167"/>
    </row>
    <row r="97" spans="1:6" ht="18.75" customHeight="1">
      <c r="A97" s="29">
        <v>7</v>
      </c>
      <c r="B97" s="55" t="s">
        <v>294</v>
      </c>
      <c r="C97" s="40">
        <v>1</v>
      </c>
      <c r="D97" s="177">
        <v>90000</v>
      </c>
      <c r="F97" s="167"/>
    </row>
    <row r="98" spans="1:6" ht="34.5" customHeight="1">
      <c r="A98" s="45">
        <v>8</v>
      </c>
      <c r="B98" s="55" t="s">
        <v>113</v>
      </c>
      <c r="C98" s="45"/>
      <c r="D98" s="171"/>
      <c r="F98" s="167"/>
    </row>
    <row r="99" spans="1:6" ht="18.75">
      <c r="A99" s="45" t="s">
        <v>443</v>
      </c>
      <c r="B99" s="55" t="s">
        <v>237</v>
      </c>
      <c r="C99" s="63">
        <v>1</v>
      </c>
      <c r="D99" s="178">
        <v>140000</v>
      </c>
      <c r="F99" s="167"/>
    </row>
    <row r="100" spans="1:6" ht="18.75">
      <c r="A100" s="45" t="s">
        <v>444</v>
      </c>
      <c r="B100" s="55" t="s">
        <v>197</v>
      </c>
      <c r="C100" s="61">
        <v>2</v>
      </c>
      <c r="D100" s="178">
        <v>120000</v>
      </c>
      <c r="F100" s="167"/>
    </row>
    <row r="101" spans="1:6" ht="18.75">
      <c r="A101" s="45" t="s">
        <v>457</v>
      </c>
      <c r="B101" s="55" t="s">
        <v>198</v>
      </c>
      <c r="C101" s="61">
        <v>3</v>
      </c>
      <c r="D101" s="178">
        <v>90000</v>
      </c>
      <c r="F101" s="167"/>
    </row>
    <row r="102" spans="1:6" ht="18.75">
      <c r="A102" s="45" t="s">
        <v>458</v>
      </c>
      <c r="B102" s="55" t="s">
        <v>190</v>
      </c>
      <c r="C102" s="61">
        <v>4</v>
      </c>
      <c r="D102" s="178">
        <v>60000</v>
      </c>
      <c r="F102" s="167"/>
    </row>
    <row r="103" spans="1:6" ht="18.75">
      <c r="A103" s="29">
        <v>9</v>
      </c>
      <c r="B103" s="55" t="s">
        <v>114</v>
      </c>
      <c r="C103" s="61">
        <v>1</v>
      </c>
      <c r="D103" s="178">
        <v>45000</v>
      </c>
      <c r="F103" s="167"/>
    </row>
    <row r="104" spans="1:6" ht="18.75">
      <c r="A104" s="51" t="s">
        <v>82</v>
      </c>
      <c r="B104" s="64" t="s">
        <v>37</v>
      </c>
      <c r="C104" s="46"/>
      <c r="D104" s="171"/>
      <c r="F104" s="167"/>
    </row>
    <row r="105" spans="1:6" ht="18.75">
      <c r="A105" s="29">
        <v>1</v>
      </c>
      <c r="B105" s="55" t="s">
        <v>109</v>
      </c>
      <c r="C105" s="40"/>
      <c r="D105" s="178"/>
      <c r="F105" s="167"/>
    </row>
    <row r="106" spans="1:6" ht="18.75">
      <c r="A106" s="29" t="s">
        <v>443</v>
      </c>
      <c r="B106" s="55" t="s">
        <v>281</v>
      </c>
      <c r="C106" s="40">
        <v>2</v>
      </c>
      <c r="D106" s="178">
        <v>250000</v>
      </c>
      <c r="F106" s="167"/>
    </row>
    <row r="107" spans="1:6" ht="18.75">
      <c r="A107" s="29" t="s">
        <v>444</v>
      </c>
      <c r="B107" s="55" t="s">
        <v>282</v>
      </c>
      <c r="C107" s="40">
        <v>1</v>
      </c>
      <c r="D107" s="178">
        <v>300000</v>
      </c>
      <c r="F107" s="167"/>
    </row>
    <row r="108" spans="1:6" ht="32.25" customHeight="1">
      <c r="A108" s="29" t="s">
        <v>457</v>
      </c>
      <c r="B108" s="55" t="s">
        <v>140</v>
      </c>
      <c r="C108" s="40">
        <v>3</v>
      </c>
      <c r="D108" s="178">
        <v>200000</v>
      </c>
      <c r="F108" s="167"/>
    </row>
    <row r="109" spans="1:6" ht="34.5" customHeight="1">
      <c r="A109" s="29">
        <v>2</v>
      </c>
      <c r="B109" s="55" t="s">
        <v>274</v>
      </c>
      <c r="C109" s="40">
        <v>1</v>
      </c>
      <c r="D109" s="178">
        <v>300000</v>
      </c>
      <c r="F109" s="167"/>
    </row>
    <row r="110" spans="1:6" ht="18.75">
      <c r="A110" s="29">
        <v>3</v>
      </c>
      <c r="B110" s="55" t="s">
        <v>295</v>
      </c>
      <c r="C110" s="40"/>
      <c r="D110" s="178"/>
      <c r="F110" s="167"/>
    </row>
    <row r="111" spans="1:6" ht="37.5">
      <c r="A111" s="29" t="s">
        <v>451</v>
      </c>
      <c r="B111" s="55" t="s">
        <v>214</v>
      </c>
      <c r="C111" s="40">
        <v>1</v>
      </c>
      <c r="D111" s="178">
        <v>130000</v>
      </c>
      <c r="F111" s="167"/>
    </row>
    <row r="112" spans="1:6" ht="18.75">
      <c r="A112" s="30" t="s">
        <v>452</v>
      </c>
      <c r="B112" s="53" t="s">
        <v>217</v>
      </c>
      <c r="C112" s="40">
        <v>2</v>
      </c>
      <c r="D112" s="179">
        <v>80000</v>
      </c>
      <c r="F112" s="167"/>
    </row>
    <row r="113" spans="1:6" ht="18.75">
      <c r="A113" s="29">
        <v>4</v>
      </c>
      <c r="B113" s="55" t="s">
        <v>215</v>
      </c>
      <c r="C113" s="40">
        <v>1</v>
      </c>
      <c r="D113" s="178">
        <v>80000</v>
      </c>
      <c r="F113" s="167"/>
    </row>
    <row r="114" spans="1:6" ht="18.75">
      <c r="A114" s="29">
        <v>5</v>
      </c>
      <c r="B114" s="55" t="s">
        <v>306</v>
      </c>
      <c r="C114" s="40">
        <v>1</v>
      </c>
      <c r="D114" s="178">
        <v>90000</v>
      </c>
      <c r="F114" s="167"/>
    </row>
    <row r="115" spans="1:6" ht="18.75">
      <c r="A115" s="29">
        <v>6</v>
      </c>
      <c r="B115" s="55" t="s">
        <v>239</v>
      </c>
      <c r="C115" s="40">
        <v>1</v>
      </c>
      <c r="D115" s="178">
        <v>150000</v>
      </c>
      <c r="F115" s="167"/>
    </row>
    <row r="116" spans="1:6" ht="18.75">
      <c r="A116" s="29">
        <v>7</v>
      </c>
      <c r="B116" s="55" t="s">
        <v>296</v>
      </c>
      <c r="C116" s="40">
        <v>1</v>
      </c>
      <c r="D116" s="178">
        <v>90000</v>
      </c>
      <c r="F116" s="167"/>
    </row>
    <row r="117" spans="1:6" ht="18.75">
      <c r="A117" s="45">
        <v>8</v>
      </c>
      <c r="B117" s="55" t="s">
        <v>196</v>
      </c>
      <c r="C117" s="40"/>
      <c r="D117" s="178"/>
      <c r="F117" s="167"/>
    </row>
    <row r="118" spans="1:6" ht="18.75">
      <c r="A118" s="45" t="s">
        <v>445</v>
      </c>
      <c r="B118" s="55" t="s">
        <v>216</v>
      </c>
      <c r="C118" s="61">
        <v>1</v>
      </c>
      <c r="D118" s="178">
        <v>200000</v>
      </c>
      <c r="F118" s="167"/>
    </row>
    <row r="119" spans="1:6" ht="18.75">
      <c r="A119" s="45" t="s">
        <v>446</v>
      </c>
      <c r="B119" s="55" t="s">
        <v>240</v>
      </c>
      <c r="C119" s="61">
        <v>2</v>
      </c>
      <c r="D119" s="178">
        <v>150000</v>
      </c>
      <c r="F119" s="167"/>
    </row>
    <row r="120" spans="1:6" ht="18.75">
      <c r="A120" s="45" t="s">
        <v>447</v>
      </c>
      <c r="B120" s="55" t="s">
        <v>241</v>
      </c>
      <c r="C120" s="61">
        <v>3</v>
      </c>
      <c r="D120" s="178">
        <v>120000</v>
      </c>
      <c r="F120" s="167"/>
    </row>
    <row r="121" spans="1:6" ht="18.75" customHeight="1">
      <c r="A121" s="45" t="s">
        <v>448</v>
      </c>
      <c r="B121" s="55" t="s">
        <v>242</v>
      </c>
      <c r="C121" s="61">
        <v>4</v>
      </c>
      <c r="D121" s="178">
        <v>90000</v>
      </c>
      <c r="F121" s="167"/>
    </row>
    <row r="122" spans="1:6" ht="18.75">
      <c r="A122" s="29">
        <v>9</v>
      </c>
      <c r="B122" s="55" t="s">
        <v>133</v>
      </c>
      <c r="C122" s="61">
        <v>1</v>
      </c>
      <c r="D122" s="178">
        <v>50000</v>
      </c>
      <c r="F122" s="167"/>
    </row>
    <row r="123" spans="1:6" ht="18.75">
      <c r="A123" s="51" t="s">
        <v>83</v>
      </c>
      <c r="B123" s="64" t="s">
        <v>38</v>
      </c>
      <c r="C123" s="46"/>
      <c r="D123" s="171"/>
      <c r="F123" s="167"/>
    </row>
    <row r="124" spans="1:6" ht="18.75">
      <c r="A124" s="29">
        <v>1</v>
      </c>
      <c r="B124" s="55" t="s">
        <v>146</v>
      </c>
      <c r="C124" s="45"/>
      <c r="D124" s="171"/>
      <c r="F124" s="167"/>
    </row>
    <row r="125" spans="1:6" ht="18.75">
      <c r="A125" s="29" t="s">
        <v>443</v>
      </c>
      <c r="B125" s="55" t="s">
        <v>147</v>
      </c>
      <c r="C125" s="40">
        <v>2</v>
      </c>
      <c r="D125" s="178">
        <v>180000</v>
      </c>
      <c r="F125" s="167"/>
    </row>
    <row r="126" spans="1:6" ht="37.5">
      <c r="A126" s="29" t="s">
        <v>444</v>
      </c>
      <c r="B126" s="55" t="s">
        <v>148</v>
      </c>
      <c r="C126" s="40">
        <v>1</v>
      </c>
      <c r="D126" s="178">
        <v>200000</v>
      </c>
      <c r="F126" s="167"/>
    </row>
    <row r="127" spans="1:6" ht="18.75">
      <c r="A127" s="29" t="s">
        <v>457</v>
      </c>
      <c r="B127" s="55" t="s">
        <v>276</v>
      </c>
      <c r="C127" s="40">
        <v>2</v>
      </c>
      <c r="D127" s="178">
        <v>180000</v>
      </c>
      <c r="F127" s="167"/>
    </row>
    <row r="128" spans="1:6" ht="18.75">
      <c r="A128" s="29" t="s">
        <v>458</v>
      </c>
      <c r="B128" s="55" t="s">
        <v>277</v>
      </c>
      <c r="C128" s="40">
        <v>3</v>
      </c>
      <c r="D128" s="178">
        <v>150000</v>
      </c>
      <c r="F128" s="167"/>
    </row>
    <row r="129" spans="1:6" ht="18.75">
      <c r="A129" s="29">
        <v>2</v>
      </c>
      <c r="B129" s="55" t="s">
        <v>151</v>
      </c>
      <c r="C129" s="40">
        <v>1</v>
      </c>
      <c r="D129" s="178">
        <v>110000</v>
      </c>
      <c r="F129" s="167"/>
    </row>
    <row r="130" spans="1:6" ht="37.5">
      <c r="A130" s="29">
        <v>3</v>
      </c>
      <c r="B130" s="55" t="s">
        <v>152</v>
      </c>
      <c r="C130" s="40">
        <v>1</v>
      </c>
      <c r="D130" s="178">
        <v>120000</v>
      </c>
      <c r="F130" s="167"/>
    </row>
    <row r="131" spans="1:6" ht="37.5">
      <c r="A131" s="30">
        <v>4</v>
      </c>
      <c r="B131" s="53" t="s">
        <v>243</v>
      </c>
      <c r="C131" s="40">
        <v>1</v>
      </c>
      <c r="D131" s="180">
        <v>100000</v>
      </c>
      <c r="F131" s="167"/>
    </row>
    <row r="132" spans="1:6" ht="18.75">
      <c r="A132" s="29">
        <v>5</v>
      </c>
      <c r="B132" s="55" t="s">
        <v>218</v>
      </c>
      <c r="C132" s="40">
        <v>1</v>
      </c>
      <c r="D132" s="178">
        <v>80000</v>
      </c>
      <c r="F132" s="167"/>
    </row>
    <row r="133" spans="1:6" ht="18.75">
      <c r="A133" s="29">
        <v>6</v>
      </c>
      <c r="B133" s="55" t="s">
        <v>155</v>
      </c>
      <c r="C133" s="40">
        <v>1</v>
      </c>
      <c r="D133" s="178">
        <v>60000</v>
      </c>
      <c r="F133" s="167"/>
    </row>
    <row r="134" spans="1:6" ht="18.75">
      <c r="A134" s="29">
        <v>7</v>
      </c>
      <c r="B134" s="55" t="s">
        <v>219</v>
      </c>
      <c r="C134" s="40">
        <v>1</v>
      </c>
      <c r="D134" s="178">
        <v>70000</v>
      </c>
      <c r="F134" s="167"/>
    </row>
    <row r="135" spans="1:6" ht="18.75">
      <c r="A135" s="29">
        <v>8</v>
      </c>
      <c r="B135" s="55" t="s">
        <v>220</v>
      </c>
      <c r="C135" s="40">
        <v>1</v>
      </c>
      <c r="D135" s="178">
        <v>60000</v>
      </c>
      <c r="F135" s="167"/>
    </row>
    <row r="136" spans="1:6" ht="18.75">
      <c r="A136" s="29">
        <v>9</v>
      </c>
      <c r="B136" s="55" t="s">
        <v>221</v>
      </c>
      <c r="C136" s="40">
        <v>1</v>
      </c>
      <c r="D136" s="178">
        <v>50000</v>
      </c>
      <c r="F136" s="167"/>
    </row>
    <row r="137" spans="1:6" ht="18.75">
      <c r="A137" s="29">
        <v>10</v>
      </c>
      <c r="B137" s="55" t="s">
        <v>297</v>
      </c>
      <c r="C137" s="40">
        <v>1</v>
      </c>
      <c r="D137" s="178">
        <v>50000</v>
      </c>
      <c r="F137" s="167"/>
    </row>
    <row r="138" spans="1:6" ht="18.75">
      <c r="A138" s="45">
        <v>11</v>
      </c>
      <c r="B138" s="55" t="s">
        <v>113</v>
      </c>
      <c r="C138" s="40"/>
      <c r="D138" s="178"/>
      <c r="F138" s="167"/>
    </row>
    <row r="139" spans="1:6" ht="18.75">
      <c r="A139" s="45" t="s">
        <v>464</v>
      </c>
      <c r="B139" s="55" t="s">
        <v>237</v>
      </c>
      <c r="C139" s="61">
        <v>1</v>
      </c>
      <c r="D139" s="178">
        <v>130000</v>
      </c>
      <c r="F139" s="167"/>
    </row>
    <row r="140" spans="1:6" ht="18.75">
      <c r="A140" s="45" t="s">
        <v>465</v>
      </c>
      <c r="B140" s="55" t="s">
        <v>197</v>
      </c>
      <c r="C140" s="61">
        <v>2</v>
      </c>
      <c r="D140" s="178">
        <v>110000</v>
      </c>
      <c r="F140" s="167"/>
    </row>
    <row r="141" spans="1:6" ht="18.75">
      <c r="A141" s="45" t="s">
        <v>466</v>
      </c>
      <c r="B141" s="55" t="s">
        <v>198</v>
      </c>
      <c r="C141" s="61">
        <v>3</v>
      </c>
      <c r="D141" s="178">
        <v>90000</v>
      </c>
      <c r="F141" s="167"/>
    </row>
    <row r="142" spans="1:6" ht="18.75">
      <c r="A142" s="45" t="s">
        <v>467</v>
      </c>
      <c r="B142" s="55" t="s">
        <v>190</v>
      </c>
      <c r="C142" s="61">
        <v>4</v>
      </c>
      <c r="D142" s="178">
        <v>60000</v>
      </c>
      <c r="F142" s="167"/>
    </row>
    <row r="143" spans="1:6" ht="18.75">
      <c r="A143" s="29">
        <v>12</v>
      </c>
      <c r="B143" s="55" t="s">
        <v>114</v>
      </c>
      <c r="C143" s="61">
        <v>1</v>
      </c>
      <c r="D143" s="178">
        <v>40000</v>
      </c>
      <c r="F143" s="167"/>
    </row>
    <row r="144" spans="1:6" ht="18.75">
      <c r="A144" s="51" t="s">
        <v>84</v>
      </c>
      <c r="B144" s="64" t="s">
        <v>27</v>
      </c>
      <c r="C144" s="46"/>
      <c r="D144" s="171"/>
      <c r="F144" s="167"/>
    </row>
    <row r="145" spans="1:6" ht="18.75">
      <c r="A145" s="29">
        <v>1</v>
      </c>
      <c r="B145" s="55" t="s">
        <v>269</v>
      </c>
      <c r="C145" s="45"/>
      <c r="D145" s="171"/>
      <c r="F145" s="167"/>
    </row>
    <row r="146" spans="1:6" ht="18.75">
      <c r="A146" s="29" t="s">
        <v>443</v>
      </c>
      <c r="B146" s="55" t="s">
        <v>222</v>
      </c>
      <c r="C146" s="40">
        <v>3</v>
      </c>
      <c r="D146" s="178">
        <v>150000</v>
      </c>
      <c r="F146" s="167"/>
    </row>
    <row r="147" spans="1:6" ht="18.75">
      <c r="A147" s="29" t="s">
        <v>444</v>
      </c>
      <c r="B147" s="56" t="s">
        <v>298</v>
      </c>
      <c r="C147" s="29">
        <v>1</v>
      </c>
      <c r="D147" s="169">
        <v>180000</v>
      </c>
      <c r="F147" s="167"/>
    </row>
    <row r="148" spans="1:6" ht="18.75">
      <c r="A148" s="29" t="s">
        <v>457</v>
      </c>
      <c r="B148" s="55" t="s">
        <v>161</v>
      </c>
      <c r="C148" s="45">
        <v>2</v>
      </c>
      <c r="D148" s="169">
        <v>160000</v>
      </c>
      <c r="F148" s="167"/>
    </row>
    <row r="149" spans="1:6" ht="37.5">
      <c r="A149" s="29">
        <v>2</v>
      </c>
      <c r="B149" s="55" t="s">
        <v>223</v>
      </c>
      <c r="C149" s="40">
        <v>1</v>
      </c>
      <c r="D149" s="178">
        <v>150000</v>
      </c>
      <c r="F149" s="167"/>
    </row>
    <row r="150" spans="1:6" ht="32.25" customHeight="1">
      <c r="A150" s="29">
        <v>3</v>
      </c>
      <c r="B150" s="55" t="s">
        <v>278</v>
      </c>
      <c r="C150" s="40">
        <v>1</v>
      </c>
      <c r="D150" s="178">
        <v>60000</v>
      </c>
      <c r="F150" s="167"/>
    </row>
    <row r="151" spans="1:6" ht="18.75">
      <c r="A151" s="29">
        <v>4</v>
      </c>
      <c r="B151" s="55" t="s">
        <v>224</v>
      </c>
      <c r="C151" s="40">
        <v>1</v>
      </c>
      <c r="D151" s="178">
        <v>90000</v>
      </c>
      <c r="F151" s="167"/>
    </row>
    <row r="152" spans="1:6" ht="37.5">
      <c r="A152" s="29">
        <v>5</v>
      </c>
      <c r="B152" s="55" t="s">
        <v>227</v>
      </c>
      <c r="C152" s="40">
        <v>1</v>
      </c>
      <c r="D152" s="178">
        <v>150000</v>
      </c>
      <c r="F152" s="167"/>
    </row>
    <row r="153" spans="1:6" ht="18.75">
      <c r="A153" s="29">
        <v>6</v>
      </c>
      <c r="B153" s="55" t="s">
        <v>166</v>
      </c>
      <c r="C153" s="40"/>
      <c r="D153" s="178"/>
      <c r="F153" s="167"/>
    </row>
    <row r="154" spans="1:6" ht="18.75">
      <c r="A154" s="29" t="s">
        <v>468</v>
      </c>
      <c r="B154" s="55" t="s">
        <v>299</v>
      </c>
      <c r="C154" s="40">
        <v>1</v>
      </c>
      <c r="D154" s="178">
        <v>120000</v>
      </c>
      <c r="F154" s="167"/>
    </row>
    <row r="155" spans="1:6" ht="18.75">
      <c r="A155" s="29" t="s">
        <v>469</v>
      </c>
      <c r="B155" s="55" t="s">
        <v>300</v>
      </c>
      <c r="C155" s="40">
        <v>1</v>
      </c>
      <c r="D155" s="178">
        <v>120000</v>
      </c>
      <c r="F155" s="167"/>
    </row>
    <row r="156" spans="1:6" ht="30" customHeight="1">
      <c r="A156" s="29">
        <v>7</v>
      </c>
      <c r="B156" s="55" t="s">
        <v>301</v>
      </c>
      <c r="C156" s="40">
        <v>1</v>
      </c>
      <c r="D156" s="178">
        <v>90000</v>
      </c>
      <c r="F156" s="167"/>
    </row>
    <row r="157" spans="1:6" ht="18.75">
      <c r="A157" s="29">
        <v>8</v>
      </c>
      <c r="B157" s="55" t="s">
        <v>225</v>
      </c>
      <c r="C157" s="40">
        <v>1</v>
      </c>
      <c r="D157" s="178">
        <v>90000</v>
      </c>
      <c r="F157" s="167"/>
    </row>
    <row r="158" spans="1:6" ht="18.75">
      <c r="A158" s="29">
        <v>9</v>
      </c>
      <c r="B158" s="55" t="s">
        <v>226</v>
      </c>
      <c r="C158" s="40">
        <v>1</v>
      </c>
      <c r="D158" s="178">
        <v>70000</v>
      </c>
      <c r="F158" s="167"/>
    </row>
    <row r="159" spans="1:6" ht="18.75">
      <c r="A159" s="29">
        <v>10</v>
      </c>
      <c r="B159" s="55" t="s">
        <v>228</v>
      </c>
      <c r="C159" s="40">
        <v>1</v>
      </c>
      <c r="D159" s="178">
        <v>50000</v>
      </c>
      <c r="F159" s="167"/>
    </row>
    <row r="160" spans="1:6" ht="18.75" customHeight="1">
      <c r="A160" s="29">
        <v>11</v>
      </c>
      <c r="B160" s="55" t="s">
        <v>391</v>
      </c>
      <c r="C160" s="40">
        <v>1</v>
      </c>
      <c r="D160" s="178">
        <v>90000</v>
      </c>
      <c r="F160" s="167"/>
    </row>
    <row r="161" spans="1:6" ht="18.75">
      <c r="A161" s="45">
        <v>12</v>
      </c>
      <c r="B161" s="55" t="s">
        <v>113</v>
      </c>
      <c r="C161" s="40"/>
      <c r="D161" s="178"/>
      <c r="F161" s="167"/>
    </row>
    <row r="162" spans="1:6" ht="18.75">
      <c r="A162" s="45" t="s">
        <v>470</v>
      </c>
      <c r="B162" s="55" t="s">
        <v>237</v>
      </c>
      <c r="C162" s="45">
        <v>1</v>
      </c>
      <c r="D162" s="169">
        <v>140000</v>
      </c>
      <c r="F162" s="167"/>
    </row>
    <row r="163" spans="1:6" ht="18.75">
      <c r="A163" s="45" t="s">
        <v>471</v>
      </c>
      <c r="B163" s="55" t="s">
        <v>197</v>
      </c>
      <c r="C163" s="45">
        <v>2</v>
      </c>
      <c r="D163" s="169">
        <v>120000</v>
      </c>
      <c r="F163" s="167"/>
    </row>
    <row r="164" spans="1:6" ht="18.75">
      <c r="A164" s="45" t="s">
        <v>472</v>
      </c>
      <c r="B164" s="55" t="s">
        <v>198</v>
      </c>
      <c r="C164" s="45">
        <v>3</v>
      </c>
      <c r="D164" s="169">
        <v>90000</v>
      </c>
      <c r="F164" s="167"/>
    </row>
    <row r="165" spans="1:6" ht="18.75" customHeight="1">
      <c r="A165" s="45" t="s">
        <v>473</v>
      </c>
      <c r="B165" s="55" t="s">
        <v>190</v>
      </c>
      <c r="C165" s="45">
        <v>4</v>
      </c>
      <c r="D165" s="169">
        <v>60000</v>
      </c>
      <c r="F165" s="167"/>
    </row>
    <row r="166" spans="1:6" ht="18.75">
      <c r="A166" s="29">
        <v>13</v>
      </c>
      <c r="B166" s="55" t="s">
        <v>133</v>
      </c>
      <c r="C166" s="45">
        <v>1</v>
      </c>
      <c r="D166" s="169">
        <v>40000</v>
      </c>
      <c r="F166" s="167"/>
    </row>
    <row r="167" spans="1:6" ht="18.75">
      <c r="A167" s="51" t="s">
        <v>85</v>
      </c>
      <c r="B167" s="64" t="s">
        <v>28</v>
      </c>
      <c r="C167" s="46"/>
      <c r="D167" s="171"/>
      <c r="F167" s="167"/>
    </row>
    <row r="168" spans="1:6" ht="18.75">
      <c r="A168" s="29">
        <v>1</v>
      </c>
      <c r="B168" s="55" t="s">
        <v>184</v>
      </c>
      <c r="C168" s="45"/>
      <c r="D168" s="171"/>
      <c r="F168" s="167"/>
    </row>
    <row r="169" spans="1:6" ht="18.75">
      <c r="A169" s="29" t="s">
        <v>443</v>
      </c>
      <c r="B169" s="55" t="s">
        <v>311</v>
      </c>
      <c r="C169" s="40">
        <v>2</v>
      </c>
      <c r="D169" s="178">
        <v>140000</v>
      </c>
      <c r="F169" s="167"/>
    </row>
    <row r="170" spans="1:6" ht="18.75">
      <c r="A170" s="29" t="s">
        <v>444</v>
      </c>
      <c r="B170" s="55" t="s">
        <v>174</v>
      </c>
      <c r="C170" s="40">
        <v>1</v>
      </c>
      <c r="D170" s="178">
        <v>160000</v>
      </c>
      <c r="F170" s="167"/>
    </row>
    <row r="171" spans="1:6" ht="18.75">
      <c r="A171" s="29">
        <v>2</v>
      </c>
      <c r="B171" s="55" t="s">
        <v>229</v>
      </c>
      <c r="C171" s="40">
        <v>1</v>
      </c>
      <c r="D171" s="178">
        <v>110000</v>
      </c>
      <c r="F171" s="167"/>
    </row>
    <row r="172" spans="1:6" ht="37.5">
      <c r="A172" s="29">
        <v>3</v>
      </c>
      <c r="B172" s="55" t="s">
        <v>230</v>
      </c>
      <c r="C172" s="40">
        <v>1</v>
      </c>
      <c r="D172" s="178">
        <v>80000</v>
      </c>
      <c r="F172" s="167"/>
    </row>
    <row r="173" spans="1:6" ht="18.75">
      <c r="A173" s="29">
        <v>4</v>
      </c>
      <c r="B173" s="55" t="s">
        <v>304</v>
      </c>
      <c r="C173" s="40">
        <v>1</v>
      </c>
      <c r="D173" s="178">
        <v>80000</v>
      </c>
      <c r="F173" s="167"/>
    </row>
    <row r="174" spans="1:6" ht="18.75" customHeight="1">
      <c r="A174" s="29">
        <v>5</v>
      </c>
      <c r="B174" s="55" t="s">
        <v>307</v>
      </c>
      <c r="C174" s="40">
        <v>1</v>
      </c>
      <c r="D174" s="178">
        <v>80000</v>
      </c>
      <c r="F174" s="167"/>
    </row>
    <row r="175" spans="1:6" ht="37.5">
      <c r="A175" s="29">
        <v>6</v>
      </c>
      <c r="B175" s="55" t="s">
        <v>302</v>
      </c>
      <c r="C175" s="40">
        <v>1</v>
      </c>
      <c r="D175" s="178">
        <v>80000</v>
      </c>
      <c r="F175" s="167"/>
    </row>
    <row r="176" spans="1:6" ht="37.5">
      <c r="A176" s="29">
        <v>7</v>
      </c>
      <c r="B176" s="55" t="s">
        <v>231</v>
      </c>
      <c r="C176" s="40">
        <v>1</v>
      </c>
      <c r="D176" s="178">
        <v>60000</v>
      </c>
      <c r="F176" s="167"/>
    </row>
    <row r="177" spans="1:6" ht="18.75">
      <c r="A177" s="45">
        <v>8</v>
      </c>
      <c r="B177" s="55" t="s">
        <v>113</v>
      </c>
      <c r="C177" s="40"/>
      <c r="D177" s="178"/>
      <c r="F177" s="167"/>
    </row>
    <row r="178" spans="1:6" ht="18.75">
      <c r="A178" s="45" t="s">
        <v>445</v>
      </c>
      <c r="B178" s="55" t="s">
        <v>237</v>
      </c>
      <c r="C178" s="61">
        <v>1</v>
      </c>
      <c r="D178" s="178">
        <v>120000</v>
      </c>
      <c r="F178" s="167"/>
    </row>
    <row r="179" spans="1:6" ht="18.75">
      <c r="A179" s="45" t="s">
        <v>446</v>
      </c>
      <c r="B179" s="55" t="s">
        <v>197</v>
      </c>
      <c r="C179" s="61">
        <v>2</v>
      </c>
      <c r="D179" s="178">
        <v>100000</v>
      </c>
      <c r="F179" s="167"/>
    </row>
    <row r="180" spans="1:6" ht="18.75">
      <c r="A180" s="45" t="s">
        <v>447</v>
      </c>
      <c r="B180" s="55" t="s">
        <v>198</v>
      </c>
      <c r="C180" s="61">
        <v>3</v>
      </c>
      <c r="D180" s="178">
        <v>80000</v>
      </c>
      <c r="F180" s="167"/>
    </row>
    <row r="181" spans="1:6" ht="18.75" customHeight="1">
      <c r="A181" s="45" t="s">
        <v>448</v>
      </c>
      <c r="B181" s="55" t="s">
        <v>190</v>
      </c>
      <c r="C181" s="61">
        <v>4</v>
      </c>
      <c r="D181" s="178">
        <v>60000</v>
      </c>
      <c r="F181" s="167"/>
    </row>
    <row r="182" spans="1:6" ht="18.75">
      <c r="A182" s="29">
        <v>9</v>
      </c>
      <c r="B182" s="55" t="s">
        <v>114</v>
      </c>
      <c r="C182" s="61">
        <v>1</v>
      </c>
      <c r="D182" s="178">
        <v>40000</v>
      </c>
      <c r="F182" s="167"/>
    </row>
    <row r="183" spans="1:6" ht="18.75">
      <c r="A183" s="51" t="s">
        <v>76</v>
      </c>
      <c r="B183" s="64" t="s">
        <v>29</v>
      </c>
      <c r="C183" s="48"/>
      <c r="D183" s="178"/>
      <c r="F183" s="167"/>
    </row>
    <row r="184" spans="1:6" ht="18.75">
      <c r="A184" s="29">
        <v>1</v>
      </c>
      <c r="B184" s="55" t="s">
        <v>166</v>
      </c>
      <c r="C184" s="45"/>
      <c r="D184" s="178"/>
      <c r="F184" s="167"/>
    </row>
    <row r="185" spans="1:6" ht="37.5">
      <c r="A185" s="29" t="s">
        <v>443</v>
      </c>
      <c r="B185" s="55" t="s">
        <v>275</v>
      </c>
      <c r="C185" s="40">
        <v>2</v>
      </c>
      <c r="D185" s="178">
        <v>110000</v>
      </c>
      <c r="F185" s="167"/>
    </row>
    <row r="186" spans="1:6" ht="37.5" customHeight="1">
      <c r="A186" s="29" t="s">
        <v>444</v>
      </c>
      <c r="B186" s="56" t="s">
        <v>308</v>
      </c>
      <c r="C186" s="29">
        <v>2</v>
      </c>
      <c r="D186" s="169">
        <v>110000</v>
      </c>
      <c r="F186" s="167"/>
    </row>
    <row r="187" spans="1:6" ht="37.5" customHeight="1">
      <c r="A187" s="29" t="s">
        <v>457</v>
      </c>
      <c r="B187" s="56" t="s">
        <v>309</v>
      </c>
      <c r="C187" s="29">
        <v>1</v>
      </c>
      <c r="D187" s="169">
        <v>130000</v>
      </c>
      <c r="F187" s="167"/>
    </row>
    <row r="188" spans="1:6" ht="36.75" customHeight="1">
      <c r="A188" s="29" t="s">
        <v>458</v>
      </c>
      <c r="B188" s="56" t="s">
        <v>310</v>
      </c>
      <c r="C188" s="29">
        <v>2</v>
      </c>
      <c r="D188" s="169">
        <v>110000</v>
      </c>
      <c r="F188" s="167"/>
    </row>
    <row r="189" spans="1:6" ht="18.75">
      <c r="A189" s="29">
        <v>2</v>
      </c>
      <c r="B189" s="55" t="s">
        <v>232</v>
      </c>
      <c r="C189" s="40">
        <v>1</v>
      </c>
      <c r="D189" s="178">
        <v>100000</v>
      </c>
      <c r="F189" s="167"/>
    </row>
    <row r="190" spans="1:6" ht="18.75">
      <c r="A190" s="29">
        <v>3</v>
      </c>
      <c r="B190" s="55" t="s">
        <v>233</v>
      </c>
      <c r="C190" s="40">
        <v>1</v>
      </c>
      <c r="D190" s="178">
        <v>100000</v>
      </c>
      <c r="F190" s="167"/>
    </row>
    <row r="191" spans="1:6" ht="18.75">
      <c r="A191" s="29">
        <v>4</v>
      </c>
      <c r="B191" s="55" t="s">
        <v>234</v>
      </c>
      <c r="C191" s="40">
        <v>1</v>
      </c>
      <c r="D191" s="178">
        <v>80000</v>
      </c>
      <c r="F191" s="167"/>
    </row>
    <row r="192" spans="1:6" ht="18.75" customHeight="1">
      <c r="A192" s="29">
        <v>5</v>
      </c>
      <c r="B192" s="55" t="s">
        <v>235</v>
      </c>
      <c r="C192" s="40">
        <v>1</v>
      </c>
      <c r="D192" s="178">
        <v>50000</v>
      </c>
      <c r="F192" s="167"/>
    </row>
    <row r="193" spans="1:6" ht="18.75" customHeight="1">
      <c r="A193" s="29">
        <v>6</v>
      </c>
      <c r="B193" s="55" t="s">
        <v>236</v>
      </c>
      <c r="C193" s="40">
        <v>1</v>
      </c>
      <c r="D193" s="178">
        <v>50000</v>
      </c>
      <c r="F193" s="167"/>
    </row>
    <row r="194" spans="1:6" ht="18.75">
      <c r="A194" s="45">
        <v>7</v>
      </c>
      <c r="B194" s="55" t="s">
        <v>113</v>
      </c>
      <c r="C194" s="40"/>
      <c r="D194" s="178"/>
      <c r="F194" s="167"/>
    </row>
    <row r="195" spans="1:6" ht="18.75">
      <c r="A195" s="45" t="s">
        <v>474</v>
      </c>
      <c r="B195" s="55" t="s">
        <v>237</v>
      </c>
      <c r="C195" s="61">
        <v>1</v>
      </c>
      <c r="D195" s="178">
        <v>120000</v>
      </c>
      <c r="F195" s="167"/>
    </row>
    <row r="196" spans="1:6" ht="18.75">
      <c r="A196" s="45" t="s">
        <v>475</v>
      </c>
      <c r="B196" s="55" t="s">
        <v>197</v>
      </c>
      <c r="C196" s="61">
        <v>2</v>
      </c>
      <c r="D196" s="178">
        <v>100000</v>
      </c>
      <c r="F196" s="167"/>
    </row>
    <row r="197" spans="1:6" ht="18.75">
      <c r="A197" s="47" t="s">
        <v>476</v>
      </c>
      <c r="B197" s="55" t="s">
        <v>198</v>
      </c>
      <c r="C197" s="61">
        <v>3</v>
      </c>
      <c r="D197" s="178">
        <v>80000</v>
      </c>
      <c r="F197" s="167"/>
    </row>
    <row r="198" spans="1:6" ht="18.75" customHeight="1">
      <c r="A198" s="47" t="s">
        <v>477</v>
      </c>
      <c r="B198" s="55" t="s">
        <v>190</v>
      </c>
      <c r="C198" s="61">
        <v>4</v>
      </c>
      <c r="D198" s="178">
        <v>60000</v>
      </c>
      <c r="F198" s="167"/>
    </row>
    <row r="199" spans="1:6" ht="18.75">
      <c r="A199" s="29">
        <v>8</v>
      </c>
      <c r="B199" s="55" t="s">
        <v>114</v>
      </c>
      <c r="C199" s="61">
        <v>1</v>
      </c>
      <c r="D199" s="178">
        <v>40000</v>
      </c>
      <c r="F199" s="167"/>
    </row>
    <row r="200" ht="18.75">
      <c r="D200" s="181"/>
    </row>
  </sheetData>
  <sheetProtection/>
  <mergeCells count="1">
    <mergeCell ref="A1:D1"/>
  </mergeCells>
  <printOptions/>
  <pageMargins left="0.6" right="0.6" top="0.6" bottom="0.6" header="0.3" footer="0.3"/>
  <pageSetup firstPageNumber="3" useFirstPageNumber="1" fitToHeight="0"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PageLayoutView="0" workbookViewId="0" topLeftCell="A1">
      <selection activeCell="B12" sqref="B12"/>
    </sheetView>
  </sheetViews>
  <sheetFormatPr defaultColWidth="13.28125" defaultRowHeight="15"/>
  <cols>
    <col min="1" max="1" width="5.140625" style="13" customWidth="1"/>
    <col min="2" max="2" width="61.421875" style="12" customWidth="1"/>
    <col min="3" max="3" width="19.00390625" style="183" bestFit="1" customWidth="1"/>
    <col min="4" max="5" width="9.140625" style="12" customWidth="1"/>
    <col min="6" max="6" width="19.8515625" style="12" customWidth="1"/>
    <col min="7" max="249" width="9.140625" style="12" customWidth="1"/>
    <col min="250" max="250" width="7.421875" style="12" customWidth="1"/>
    <col min="251" max="251" width="64.57421875" style="12" customWidth="1"/>
    <col min="252" max="16384" width="13.28125" style="12" customWidth="1"/>
  </cols>
  <sheetData>
    <row r="1" spans="1:3" ht="42" customHeight="1">
      <c r="A1" s="208" t="s">
        <v>441</v>
      </c>
      <c r="B1" s="208"/>
      <c r="C1" s="208"/>
    </row>
    <row r="2" ht="18.75">
      <c r="B2" s="14"/>
    </row>
    <row r="3" spans="1:3" s="18" customFormat="1" ht="28.5" customHeight="1">
      <c r="A3" s="194" t="s">
        <v>98</v>
      </c>
      <c r="B3" s="195" t="s">
        <v>93</v>
      </c>
      <c r="C3" s="192" t="s">
        <v>40</v>
      </c>
    </row>
    <row r="4" spans="1:3" s="18" customFormat="1" ht="18.75">
      <c r="A4" s="194"/>
      <c r="B4" s="195"/>
      <c r="C4" s="192"/>
    </row>
    <row r="5" spans="1:3" ht="25.5" customHeight="1">
      <c r="A5" s="1">
        <v>1</v>
      </c>
      <c r="B5" s="2" t="s">
        <v>31</v>
      </c>
      <c r="C5" s="184">
        <v>49000</v>
      </c>
    </row>
    <row r="6" spans="1:3" ht="25.5" customHeight="1">
      <c r="A6" s="1">
        <v>2</v>
      </c>
      <c r="B6" s="2" t="s">
        <v>39</v>
      </c>
      <c r="C6" s="184">
        <v>56000</v>
      </c>
    </row>
    <row r="7" spans="1:3" ht="25.5" customHeight="1">
      <c r="A7" s="1">
        <v>3</v>
      </c>
      <c r="B7" s="2" t="s">
        <v>312</v>
      </c>
      <c r="C7" s="184">
        <v>70000</v>
      </c>
    </row>
    <row r="8" spans="1:3" ht="18.75">
      <c r="A8" s="24">
        <v>4</v>
      </c>
      <c r="B8" s="2" t="s">
        <v>313</v>
      </c>
      <c r="C8" s="184">
        <v>56000</v>
      </c>
    </row>
    <row r="10" spans="1:3" ht="18.75">
      <c r="A10" s="12"/>
      <c r="C10" s="185"/>
    </row>
    <row r="11" spans="1:3" ht="45" customHeight="1">
      <c r="A11" s="12"/>
      <c r="C11" s="185"/>
    </row>
    <row r="12" spans="1:3" ht="47.25" customHeight="1">
      <c r="A12" s="12"/>
      <c r="C12" s="185"/>
    </row>
    <row r="13" spans="1:3" ht="18.75" customHeight="1">
      <c r="A13" s="12"/>
      <c r="C13" s="185"/>
    </row>
    <row r="14" spans="1:3" ht="18.75" customHeight="1">
      <c r="A14" s="12"/>
      <c r="C14" s="185"/>
    </row>
    <row r="15" spans="1:3" ht="18.75">
      <c r="A15" s="12"/>
      <c r="C15" s="185"/>
    </row>
    <row r="16" spans="1:3" ht="18.75">
      <c r="A16" s="12"/>
      <c r="C16" s="185"/>
    </row>
    <row r="17" spans="1:3" ht="18.75" customHeight="1">
      <c r="A17" s="12"/>
      <c r="C17" s="185"/>
    </row>
    <row r="18" spans="1:3" ht="18.75">
      <c r="A18" s="12"/>
      <c r="C18" s="185"/>
    </row>
    <row r="19" spans="1:3" ht="18.75">
      <c r="A19" s="12"/>
      <c r="C19" s="185"/>
    </row>
    <row r="20" spans="1:3" ht="18.75">
      <c r="A20" s="12"/>
      <c r="C20" s="185"/>
    </row>
    <row r="21" spans="1:3" ht="18.75">
      <c r="A21" s="12"/>
      <c r="C21" s="185"/>
    </row>
    <row r="22" spans="1:3" ht="18.75">
      <c r="A22" s="12"/>
      <c r="C22" s="185"/>
    </row>
  </sheetData>
  <sheetProtection/>
  <mergeCells count="4">
    <mergeCell ref="A1:C1"/>
    <mergeCell ref="A3:A4"/>
    <mergeCell ref="B3:B4"/>
    <mergeCell ref="C3:C4"/>
  </mergeCells>
  <printOptions/>
  <pageMargins left="0.7" right="0.6" top="0.75" bottom="0.75" header="0.3" footer="0.3"/>
  <pageSetup firstPageNumber="10" useFirstPageNumber="1" fitToHeight="0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30"/>
  <sheetViews>
    <sheetView zoomScalePageLayoutView="0" workbookViewId="0" topLeftCell="A100">
      <selection activeCell="D90" sqref="D90"/>
    </sheetView>
  </sheetViews>
  <sheetFormatPr defaultColWidth="9.140625" defaultRowHeight="15"/>
  <cols>
    <col min="1" max="1" width="6.57421875" style="142" customWidth="1"/>
    <col min="2" max="2" width="51.7109375" style="143" customWidth="1"/>
    <col min="3" max="3" width="8.8515625" style="144" customWidth="1"/>
    <col min="4" max="4" width="53.00390625" style="143" customWidth="1"/>
    <col min="5" max="5" width="20.421875" style="145" customWidth="1"/>
    <col min="6" max="6" width="19.421875" style="141" customWidth="1"/>
    <col min="7" max="184" width="9.140625" style="141" customWidth="1"/>
    <col min="185" max="185" width="5.28125" style="141" customWidth="1"/>
    <col min="186" max="187" width="46.7109375" style="141" customWidth="1"/>
    <col min="188" max="188" width="5.57421875" style="141" customWidth="1"/>
    <col min="189" max="189" width="9.7109375" style="141" customWidth="1"/>
    <col min="190" max="190" width="6.7109375" style="141" customWidth="1"/>
    <col min="191" max="192" width="10.7109375" style="141" customWidth="1"/>
    <col min="193" max="16384" width="9.140625" style="141" customWidth="1"/>
  </cols>
  <sheetData>
    <row r="1" spans="1:5" ht="18.75">
      <c r="A1" s="209" t="s">
        <v>394</v>
      </c>
      <c r="B1" s="209"/>
      <c r="C1" s="209"/>
      <c r="D1" s="209"/>
      <c r="E1" s="209"/>
    </row>
    <row r="3" spans="1:5" s="146" customFormat="1" ht="47.25" customHeight="1">
      <c r="A3" s="210" t="s">
        <v>98</v>
      </c>
      <c r="B3" s="211" t="s">
        <v>395</v>
      </c>
      <c r="C3" s="212" t="s">
        <v>98</v>
      </c>
      <c r="D3" s="211" t="s">
        <v>396</v>
      </c>
      <c r="E3" s="212" t="s">
        <v>397</v>
      </c>
    </row>
    <row r="4" spans="1:5" s="146" customFormat="1" ht="106.5" customHeight="1">
      <c r="A4" s="210"/>
      <c r="B4" s="211"/>
      <c r="C4" s="213"/>
      <c r="D4" s="211"/>
      <c r="E4" s="213"/>
    </row>
    <row r="5" spans="1:5" ht="18.75">
      <c r="A5" s="26" t="s">
        <v>77</v>
      </c>
      <c r="B5" s="27" t="s">
        <v>32</v>
      </c>
      <c r="C5" s="147"/>
      <c r="D5" s="27" t="s">
        <v>32</v>
      </c>
      <c r="E5" s="28"/>
    </row>
    <row r="6" spans="1:5" ht="21.75" customHeight="1">
      <c r="A6" s="148">
        <v>1</v>
      </c>
      <c r="B6" s="149" t="s">
        <v>3</v>
      </c>
      <c r="C6" s="148">
        <v>1</v>
      </c>
      <c r="D6" s="149" t="s">
        <v>3</v>
      </c>
      <c r="E6" s="150"/>
    </row>
    <row r="7" spans="1:5" ht="31.5">
      <c r="A7" s="148" t="s">
        <v>86</v>
      </c>
      <c r="B7" s="151" t="s">
        <v>0</v>
      </c>
      <c r="C7" s="214" t="s">
        <v>443</v>
      </c>
      <c r="D7" s="216" t="s">
        <v>194</v>
      </c>
      <c r="E7" s="218" t="s">
        <v>321</v>
      </c>
    </row>
    <row r="8" spans="1:5" ht="34.5" customHeight="1">
      <c r="A8" s="148" t="s">
        <v>87</v>
      </c>
      <c r="B8" s="151" t="s">
        <v>398</v>
      </c>
      <c r="C8" s="215"/>
      <c r="D8" s="217"/>
      <c r="E8" s="219"/>
    </row>
    <row r="9" spans="1:5" ht="38.25" customHeight="1">
      <c r="A9" s="148" t="s">
        <v>88</v>
      </c>
      <c r="B9" s="151" t="s">
        <v>1</v>
      </c>
      <c r="C9" s="153" t="s">
        <v>444</v>
      </c>
      <c r="D9" s="154" t="s">
        <v>279</v>
      </c>
      <c r="E9" s="155" t="s">
        <v>322</v>
      </c>
    </row>
    <row r="10" spans="1:5" ht="41.25" customHeight="1">
      <c r="A10" s="148">
        <v>2</v>
      </c>
      <c r="B10" s="151" t="s">
        <v>2</v>
      </c>
      <c r="C10" s="148">
        <v>2</v>
      </c>
      <c r="D10" s="151" t="s">
        <v>280</v>
      </c>
      <c r="E10" s="155" t="s">
        <v>322</v>
      </c>
    </row>
    <row r="11" spans="1:5" ht="33.75" customHeight="1">
      <c r="A11" s="148">
        <v>3</v>
      </c>
      <c r="B11" s="151" t="s">
        <v>4</v>
      </c>
      <c r="C11" s="148">
        <v>3</v>
      </c>
      <c r="D11" s="151" t="s">
        <v>195</v>
      </c>
      <c r="E11" s="155" t="s">
        <v>322</v>
      </c>
    </row>
    <row r="12" spans="1:5" ht="113.25" customHeight="1">
      <c r="A12" s="148">
        <v>4</v>
      </c>
      <c r="B12" s="151" t="s">
        <v>399</v>
      </c>
      <c r="C12" s="148"/>
      <c r="E12" s="155" t="s">
        <v>400</v>
      </c>
    </row>
    <row r="13" spans="1:5" ht="38.25" customHeight="1">
      <c r="A13" s="148">
        <v>5</v>
      </c>
      <c r="B13" s="151" t="s">
        <v>5</v>
      </c>
      <c r="C13" s="148">
        <v>4</v>
      </c>
      <c r="D13" s="156" t="s">
        <v>271</v>
      </c>
      <c r="E13" s="155" t="s">
        <v>322</v>
      </c>
    </row>
    <row r="14" spans="1:5" ht="44.25" customHeight="1">
      <c r="A14" s="148">
        <v>6</v>
      </c>
      <c r="B14" s="151" t="s">
        <v>6</v>
      </c>
      <c r="C14" s="148">
        <v>5</v>
      </c>
      <c r="D14" s="156" t="s">
        <v>272</v>
      </c>
      <c r="E14" s="155" t="s">
        <v>322</v>
      </c>
    </row>
    <row r="15" spans="1:5" ht="18.75">
      <c r="A15" s="148">
        <v>7</v>
      </c>
      <c r="B15" s="151" t="s">
        <v>7</v>
      </c>
      <c r="C15" s="148">
        <v>6</v>
      </c>
      <c r="D15" s="151" t="s">
        <v>7</v>
      </c>
      <c r="E15" s="150"/>
    </row>
    <row r="16" spans="1:5" ht="18.75">
      <c r="A16" s="148">
        <v>8</v>
      </c>
      <c r="B16" s="151" t="s">
        <v>8</v>
      </c>
      <c r="C16" s="148">
        <v>7</v>
      </c>
      <c r="D16" s="151" t="s">
        <v>8</v>
      </c>
      <c r="E16" s="150"/>
    </row>
    <row r="17" spans="1:5" ht="18.75">
      <c r="A17" s="148">
        <v>9</v>
      </c>
      <c r="B17" s="151" t="s">
        <v>100</v>
      </c>
      <c r="C17" s="32">
        <v>8</v>
      </c>
      <c r="D17" s="33" t="s">
        <v>196</v>
      </c>
      <c r="E17" s="150"/>
    </row>
    <row r="18" spans="1:5" ht="18.75">
      <c r="A18" s="148" t="s">
        <v>86</v>
      </c>
      <c r="B18" s="151" t="s">
        <v>68</v>
      </c>
      <c r="C18" s="32" t="s">
        <v>445</v>
      </c>
      <c r="D18" s="33" t="s">
        <v>237</v>
      </c>
      <c r="E18" s="218" t="s">
        <v>326</v>
      </c>
    </row>
    <row r="19" spans="1:5" ht="18.75">
      <c r="A19" s="148" t="s">
        <v>87</v>
      </c>
      <c r="B19" s="151" t="s">
        <v>69</v>
      </c>
      <c r="C19" s="32" t="s">
        <v>446</v>
      </c>
      <c r="D19" s="33" t="s">
        <v>197</v>
      </c>
      <c r="E19" s="220"/>
    </row>
    <row r="20" spans="1:5" ht="18.75">
      <c r="A20" s="148" t="s">
        <v>88</v>
      </c>
      <c r="B20" s="151" t="s">
        <v>70</v>
      </c>
      <c r="C20" s="32" t="s">
        <v>447</v>
      </c>
      <c r="D20" s="33" t="s">
        <v>198</v>
      </c>
      <c r="E20" s="220"/>
    </row>
    <row r="21" spans="1:5" ht="18.75">
      <c r="A21" s="148"/>
      <c r="B21" s="151"/>
      <c r="C21" s="32" t="s">
        <v>448</v>
      </c>
      <c r="D21" s="33" t="s">
        <v>190</v>
      </c>
      <c r="E21" s="219"/>
    </row>
    <row r="22" spans="1:5" ht="18.75">
      <c r="A22" s="148">
        <v>10</v>
      </c>
      <c r="B22" s="151" t="s">
        <v>9</v>
      </c>
      <c r="C22" s="148">
        <v>9</v>
      </c>
      <c r="D22" s="151" t="s">
        <v>9</v>
      </c>
      <c r="E22" s="150"/>
    </row>
    <row r="23" spans="1:43" s="158" customFormat="1" ht="18.75">
      <c r="A23" s="26" t="s">
        <v>78</v>
      </c>
      <c r="B23" s="34" t="s">
        <v>33</v>
      </c>
      <c r="C23" s="157"/>
      <c r="D23" s="34" t="s">
        <v>33</v>
      </c>
      <c r="E23" s="66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</row>
    <row r="24" spans="1:5" ht="18.75">
      <c r="A24" s="148">
        <v>1</v>
      </c>
      <c r="B24" s="151" t="s">
        <v>10</v>
      </c>
      <c r="C24" s="148">
        <v>1</v>
      </c>
      <c r="D24" s="151" t="s">
        <v>10</v>
      </c>
      <c r="E24" s="150"/>
    </row>
    <row r="25" spans="1:5" ht="34.5" customHeight="1">
      <c r="A25" s="148" t="s">
        <v>86</v>
      </c>
      <c r="B25" s="151" t="s">
        <v>11</v>
      </c>
      <c r="C25" s="214" t="s">
        <v>443</v>
      </c>
      <c r="D25" s="216" t="s">
        <v>283</v>
      </c>
      <c r="E25" s="221" t="s">
        <v>320</v>
      </c>
    </row>
    <row r="26" spans="1:5" ht="40.5" customHeight="1">
      <c r="A26" s="148" t="s">
        <v>87</v>
      </c>
      <c r="B26" s="151" t="s">
        <v>401</v>
      </c>
      <c r="C26" s="215"/>
      <c r="D26" s="217"/>
      <c r="E26" s="222"/>
    </row>
    <row r="27" spans="1:5" ht="18.75">
      <c r="A27" s="148" t="s">
        <v>88</v>
      </c>
      <c r="B27" s="151" t="s">
        <v>12</v>
      </c>
      <c r="C27" s="214" t="s">
        <v>444</v>
      </c>
      <c r="D27" s="216" t="s">
        <v>284</v>
      </c>
      <c r="E27" s="221" t="s">
        <v>320</v>
      </c>
    </row>
    <row r="28" spans="1:5" ht="27" customHeight="1">
      <c r="A28" s="148" t="s">
        <v>89</v>
      </c>
      <c r="B28" s="151" t="s">
        <v>402</v>
      </c>
      <c r="C28" s="215"/>
      <c r="D28" s="217"/>
      <c r="E28" s="222"/>
    </row>
    <row r="29" spans="1:5" ht="23.25" customHeight="1">
      <c r="A29" s="148">
        <v>2</v>
      </c>
      <c r="B29" s="151" t="s">
        <v>13</v>
      </c>
      <c r="C29" s="152">
        <v>2</v>
      </c>
      <c r="D29" s="159" t="s">
        <v>13</v>
      </c>
      <c r="E29" s="155"/>
    </row>
    <row r="30" spans="1:5" ht="35.25" customHeight="1">
      <c r="A30" s="148" t="s">
        <v>86</v>
      </c>
      <c r="B30" s="151" t="s">
        <v>14</v>
      </c>
      <c r="C30" s="214" t="s">
        <v>449</v>
      </c>
      <c r="D30" s="216" t="s">
        <v>185</v>
      </c>
      <c r="E30" s="221" t="s">
        <v>320</v>
      </c>
    </row>
    <row r="31" spans="1:5" ht="35.25" customHeight="1">
      <c r="A31" s="148" t="s">
        <v>87</v>
      </c>
      <c r="B31" s="151" t="s">
        <v>403</v>
      </c>
      <c r="C31" s="215"/>
      <c r="D31" s="217"/>
      <c r="E31" s="222"/>
    </row>
    <row r="32" spans="1:5" ht="33" customHeight="1">
      <c r="A32" s="148" t="s">
        <v>89</v>
      </c>
      <c r="B32" s="151" t="s">
        <v>101</v>
      </c>
      <c r="C32" s="153" t="s">
        <v>450</v>
      </c>
      <c r="D32" s="154" t="s">
        <v>186</v>
      </c>
      <c r="E32" s="155" t="s">
        <v>322</v>
      </c>
    </row>
    <row r="33" spans="1:5" ht="18.75">
      <c r="A33" s="148">
        <v>3</v>
      </c>
      <c r="B33" s="151" t="s">
        <v>102</v>
      </c>
      <c r="C33" s="148">
        <v>3</v>
      </c>
      <c r="D33" s="151" t="s">
        <v>102</v>
      </c>
      <c r="E33" s="150"/>
    </row>
    <row r="34" spans="1:5" ht="31.5">
      <c r="A34" s="148" t="s">
        <v>86</v>
      </c>
      <c r="B34" s="151" t="s">
        <v>66</v>
      </c>
      <c r="C34" s="148" t="s">
        <v>451</v>
      </c>
      <c r="D34" s="151" t="s">
        <v>187</v>
      </c>
      <c r="E34" s="150"/>
    </row>
    <row r="35" spans="1:5" ht="18.75">
      <c r="A35" s="148" t="s">
        <v>87</v>
      </c>
      <c r="B35" s="151" t="s">
        <v>67</v>
      </c>
      <c r="C35" s="148" t="s">
        <v>452</v>
      </c>
      <c r="D35" s="151" t="s">
        <v>67</v>
      </c>
      <c r="E35" s="150"/>
    </row>
    <row r="36" spans="1:5" ht="31.5">
      <c r="A36" s="148" t="s">
        <v>88</v>
      </c>
      <c r="B36" s="151" t="s">
        <v>404</v>
      </c>
      <c r="C36" s="148"/>
      <c r="D36" s="155"/>
      <c r="E36" s="155" t="s">
        <v>405</v>
      </c>
    </row>
    <row r="37" spans="1:5" ht="18.75">
      <c r="A37" s="148">
        <v>4</v>
      </c>
      <c r="B37" s="151" t="s">
        <v>103</v>
      </c>
      <c r="C37" s="148">
        <v>4</v>
      </c>
      <c r="D37" s="151" t="s">
        <v>188</v>
      </c>
      <c r="E37" s="150"/>
    </row>
    <row r="38" spans="1:5" ht="18.75">
      <c r="A38" s="148">
        <v>5</v>
      </c>
      <c r="B38" s="151" t="s">
        <v>104</v>
      </c>
      <c r="C38" s="148">
        <v>5</v>
      </c>
      <c r="D38" s="151" t="s">
        <v>189</v>
      </c>
      <c r="E38" s="150"/>
    </row>
    <row r="39" spans="1:5" ht="31.5">
      <c r="A39" s="148">
        <v>6</v>
      </c>
      <c r="B39" s="151" t="s">
        <v>406</v>
      </c>
      <c r="C39" s="148"/>
      <c r="D39" s="155"/>
      <c r="E39" s="155" t="s">
        <v>405</v>
      </c>
    </row>
    <row r="40" spans="1:5" ht="18.75">
      <c r="A40" s="148"/>
      <c r="B40" s="151"/>
      <c r="C40" s="148">
        <v>6</v>
      </c>
      <c r="D40" s="151" t="s">
        <v>191</v>
      </c>
      <c r="E40" s="160" t="s">
        <v>317</v>
      </c>
    </row>
    <row r="41" spans="1:5" ht="18.75">
      <c r="A41" s="148"/>
      <c r="B41" s="151"/>
      <c r="C41" s="148">
        <v>7</v>
      </c>
      <c r="D41" s="33" t="s">
        <v>192</v>
      </c>
      <c r="E41" s="160" t="s">
        <v>317</v>
      </c>
    </row>
    <row r="42" spans="1:5" ht="31.5">
      <c r="A42" s="148"/>
      <c r="B42" s="151"/>
      <c r="C42" s="148">
        <v>8</v>
      </c>
      <c r="D42" s="33" t="s">
        <v>193</v>
      </c>
      <c r="E42" s="160" t="s">
        <v>317</v>
      </c>
    </row>
    <row r="43" spans="1:5" ht="18.75">
      <c r="A43" s="148">
        <v>7</v>
      </c>
      <c r="B43" s="151" t="s">
        <v>100</v>
      </c>
      <c r="C43" s="148">
        <v>9</v>
      </c>
      <c r="D43" s="151" t="s">
        <v>100</v>
      </c>
      <c r="E43" s="150"/>
    </row>
    <row r="44" spans="1:5" ht="18.75">
      <c r="A44" s="148" t="s">
        <v>86</v>
      </c>
      <c r="B44" s="151" t="s">
        <v>68</v>
      </c>
      <c r="C44" s="148" t="s">
        <v>453</v>
      </c>
      <c r="D44" s="33" t="s">
        <v>237</v>
      </c>
      <c r="E44" s="218" t="s">
        <v>326</v>
      </c>
    </row>
    <row r="45" spans="1:5" ht="18.75">
      <c r="A45" s="148" t="s">
        <v>87</v>
      </c>
      <c r="B45" s="151" t="s">
        <v>69</v>
      </c>
      <c r="C45" s="148" t="s">
        <v>454</v>
      </c>
      <c r="D45" s="33" t="s">
        <v>197</v>
      </c>
      <c r="E45" s="220"/>
    </row>
    <row r="46" spans="1:5" ht="18.75">
      <c r="A46" s="148" t="s">
        <v>88</v>
      </c>
      <c r="B46" s="151" t="s">
        <v>70</v>
      </c>
      <c r="C46" s="148" t="s">
        <v>455</v>
      </c>
      <c r="D46" s="33" t="s">
        <v>198</v>
      </c>
      <c r="E46" s="220"/>
    </row>
    <row r="47" spans="1:5" ht="18.75">
      <c r="A47" s="148" t="s">
        <v>89</v>
      </c>
      <c r="B47" s="151"/>
      <c r="C47" s="148" t="s">
        <v>456</v>
      </c>
      <c r="D47" s="33" t="s">
        <v>190</v>
      </c>
      <c r="E47" s="219"/>
    </row>
    <row r="48" spans="1:5" ht="18.75">
      <c r="A48" s="148">
        <v>12</v>
      </c>
      <c r="B48" s="151" t="s">
        <v>105</v>
      </c>
      <c r="C48" s="148">
        <v>10</v>
      </c>
      <c r="D48" s="151" t="s">
        <v>105</v>
      </c>
      <c r="E48" s="150"/>
    </row>
    <row r="49" spans="1:5" ht="18.75">
      <c r="A49" s="26" t="s">
        <v>79</v>
      </c>
      <c r="B49" s="34" t="s">
        <v>34</v>
      </c>
      <c r="C49" s="157"/>
      <c r="D49" s="34" t="s">
        <v>34</v>
      </c>
      <c r="E49" s="67"/>
    </row>
    <row r="50" spans="1:5" ht="18.75">
      <c r="A50" s="148">
        <v>1</v>
      </c>
      <c r="B50" s="151" t="s">
        <v>15</v>
      </c>
      <c r="C50" s="148">
        <v>1</v>
      </c>
      <c r="D50" s="151" t="s">
        <v>15</v>
      </c>
      <c r="E50" s="150"/>
    </row>
    <row r="51" spans="1:5" ht="18.75">
      <c r="A51" s="148" t="s">
        <v>86</v>
      </c>
      <c r="B51" s="151" t="s">
        <v>106</v>
      </c>
      <c r="C51" s="148" t="s">
        <v>443</v>
      </c>
      <c r="D51" s="151" t="s">
        <v>106</v>
      </c>
      <c r="E51" s="150"/>
    </row>
    <row r="52" spans="1:5" ht="32.25" customHeight="1">
      <c r="A52" s="148" t="s">
        <v>87</v>
      </c>
      <c r="B52" s="151" t="s">
        <v>107</v>
      </c>
      <c r="C52" s="148" t="s">
        <v>444</v>
      </c>
      <c r="D52" s="151" t="s">
        <v>286</v>
      </c>
      <c r="E52" s="155" t="s">
        <v>322</v>
      </c>
    </row>
    <row r="53" spans="1:5" ht="34.5" customHeight="1">
      <c r="A53" s="148" t="s">
        <v>88</v>
      </c>
      <c r="B53" s="151" t="s">
        <v>16</v>
      </c>
      <c r="C53" s="148" t="s">
        <v>457</v>
      </c>
      <c r="D53" s="151" t="s">
        <v>285</v>
      </c>
      <c r="E53" s="150"/>
    </row>
    <row r="54" spans="1:5" ht="18.75">
      <c r="A54" s="148">
        <v>2</v>
      </c>
      <c r="B54" s="151" t="s">
        <v>108</v>
      </c>
      <c r="C54" s="148">
        <v>2</v>
      </c>
      <c r="D54" s="151" t="s">
        <v>108</v>
      </c>
      <c r="E54" s="150"/>
    </row>
    <row r="55" spans="1:5" ht="18.75">
      <c r="A55" s="148">
        <v>3</v>
      </c>
      <c r="B55" s="151" t="s">
        <v>109</v>
      </c>
      <c r="C55" s="214">
        <v>3</v>
      </c>
      <c r="D55" s="224" t="s">
        <v>109</v>
      </c>
      <c r="E55" s="218" t="s">
        <v>319</v>
      </c>
    </row>
    <row r="56" spans="1:5" ht="31.5">
      <c r="A56" s="148" t="s">
        <v>86</v>
      </c>
      <c r="B56" s="151" t="s">
        <v>407</v>
      </c>
      <c r="C56" s="223"/>
      <c r="D56" s="225"/>
      <c r="E56" s="220"/>
    </row>
    <row r="57" spans="1:5" ht="31.5">
      <c r="A57" s="148" t="s">
        <v>87</v>
      </c>
      <c r="B57" s="151" t="s">
        <v>408</v>
      </c>
      <c r="C57" s="215"/>
      <c r="D57" s="226"/>
      <c r="E57" s="219"/>
    </row>
    <row r="58" spans="1:5" ht="31.5">
      <c r="A58" s="148">
        <v>4</v>
      </c>
      <c r="B58" s="151" t="s">
        <v>110</v>
      </c>
      <c r="C58" s="148">
        <v>4</v>
      </c>
      <c r="D58" s="151" t="s">
        <v>199</v>
      </c>
      <c r="E58" s="155" t="s">
        <v>322</v>
      </c>
    </row>
    <row r="59" spans="1:5" ht="18.75">
      <c r="A59" s="148">
        <v>5</v>
      </c>
      <c r="B59" s="151" t="s">
        <v>111</v>
      </c>
      <c r="C59" s="148">
        <v>5</v>
      </c>
      <c r="D59" s="151" t="s">
        <v>200</v>
      </c>
      <c r="E59" s="150"/>
    </row>
    <row r="60" spans="1:5" ht="38.25" customHeight="1">
      <c r="A60" s="148">
        <v>6</v>
      </c>
      <c r="B60" s="151" t="s">
        <v>112</v>
      </c>
      <c r="C60" s="148">
        <v>6</v>
      </c>
      <c r="D60" s="151" t="s">
        <v>201</v>
      </c>
      <c r="E60" s="155" t="s">
        <v>322</v>
      </c>
    </row>
    <row r="61" spans="1:5" ht="18.75">
      <c r="A61" s="148">
        <v>7</v>
      </c>
      <c r="B61" s="151" t="s">
        <v>17</v>
      </c>
      <c r="C61" s="148">
        <v>7</v>
      </c>
      <c r="D61" s="151" t="s">
        <v>202</v>
      </c>
      <c r="E61" s="155" t="s">
        <v>322</v>
      </c>
    </row>
    <row r="62" spans="1:5" ht="18.75">
      <c r="A62" s="148"/>
      <c r="B62" s="151"/>
      <c r="C62" s="148">
        <v>8</v>
      </c>
      <c r="D62" s="161" t="s">
        <v>203</v>
      </c>
      <c r="E62" s="160" t="s">
        <v>317</v>
      </c>
    </row>
    <row r="63" spans="1:5" ht="56.25">
      <c r="A63" s="148">
        <v>8</v>
      </c>
      <c r="B63" s="151" t="s">
        <v>409</v>
      </c>
      <c r="C63" s="148"/>
      <c r="D63" s="155"/>
      <c r="E63" s="160" t="s">
        <v>405</v>
      </c>
    </row>
    <row r="64" spans="1:5" ht="18.75">
      <c r="A64" s="148">
        <v>9</v>
      </c>
      <c r="B64" s="151" t="s">
        <v>113</v>
      </c>
      <c r="C64" s="32">
        <v>9</v>
      </c>
      <c r="D64" s="33" t="s">
        <v>196</v>
      </c>
      <c r="E64" s="150"/>
    </row>
    <row r="65" spans="1:5" ht="18.75">
      <c r="A65" s="148" t="s">
        <v>86</v>
      </c>
      <c r="B65" s="161" t="s">
        <v>71</v>
      </c>
      <c r="C65" s="32" t="s">
        <v>453</v>
      </c>
      <c r="D65" s="33" t="s">
        <v>237</v>
      </c>
      <c r="E65" s="218" t="s">
        <v>326</v>
      </c>
    </row>
    <row r="66" spans="1:5" ht="18.75">
      <c r="A66" s="148" t="s">
        <v>87</v>
      </c>
      <c r="B66" s="161" t="s">
        <v>181</v>
      </c>
      <c r="C66" s="32" t="s">
        <v>454</v>
      </c>
      <c r="D66" s="33" t="s">
        <v>197</v>
      </c>
      <c r="E66" s="220"/>
    </row>
    <row r="67" spans="1:5" ht="18.75">
      <c r="A67" s="148" t="s">
        <v>88</v>
      </c>
      <c r="B67" s="161" t="s">
        <v>73</v>
      </c>
      <c r="C67" s="32" t="s">
        <v>455</v>
      </c>
      <c r="D67" s="33" t="s">
        <v>198</v>
      </c>
      <c r="E67" s="220"/>
    </row>
    <row r="68" spans="1:5" ht="18.75">
      <c r="A68" s="148"/>
      <c r="B68" s="161"/>
      <c r="C68" s="32" t="s">
        <v>456</v>
      </c>
      <c r="D68" s="33" t="s">
        <v>190</v>
      </c>
      <c r="E68" s="219"/>
    </row>
    <row r="69" spans="1:5" ht="18.75">
      <c r="A69" s="148">
        <v>10</v>
      </c>
      <c r="B69" s="151" t="s">
        <v>114</v>
      </c>
      <c r="C69" s="148">
        <v>10</v>
      </c>
      <c r="D69" s="151" t="s">
        <v>114</v>
      </c>
      <c r="E69" s="150"/>
    </row>
    <row r="70" spans="1:43" s="158" customFormat="1" ht="18.75">
      <c r="A70" s="26" t="s">
        <v>80</v>
      </c>
      <c r="B70" s="34" t="s">
        <v>35</v>
      </c>
      <c r="C70" s="157"/>
      <c r="D70" s="34" t="s">
        <v>35</v>
      </c>
      <c r="E70" s="66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</row>
    <row r="71" spans="1:5" ht="41.25" customHeight="1">
      <c r="A71" s="148">
        <v>1</v>
      </c>
      <c r="B71" s="151" t="s">
        <v>18</v>
      </c>
      <c r="C71" s="148">
        <v>1</v>
      </c>
      <c r="D71" s="151" t="s">
        <v>18</v>
      </c>
      <c r="E71" s="150"/>
    </row>
    <row r="72" spans="1:5" ht="18.75">
      <c r="A72" s="148" t="s">
        <v>86</v>
      </c>
      <c r="B72" s="151" t="s">
        <v>115</v>
      </c>
      <c r="C72" s="148" t="s">
        <v>443</v>
      </c>
      <c r="D72" s="151" t="s">
        <v>115</v>
      </c>
      <c r="E72" s="150"/>
    </row>
    <row r="73" spans="1:5" ht="18.75">
      <c r="A73" s="148"/>
      <c r="B73" s="151"/>
      <c r="C73" s="148" t="s">
        <v>478</v>
      </c>
      <c r="D73" s="162" t="s">
        <v>481</v>
      </c>
      <c r="E73" s="227" t="s">
        <v>323</v>
      </c>
    </row>
    <row r="74" spans="1:5" ht="18.75">
      <c r="A74" s="148"/>
      <c r="B74" s="151"/>
      <c r="C74" s="148" t="s">
        <v>479</v>
      </c>
      <c r="D74" s="162" t="s">
        <v>442</v>
      </c>
      <c r="E74" s="228"/>
    </row>
    <row r="75" spans="1:5" ht="18.75">
      <c r="A75" s="148" t="s">
        <v>87</v>
      </c>
      <c r="B75" s="151" t="s">
        <v>116</v>
      </c>
      <c r="C75" s="148" t="s">
        <v>444</v>
      </c>
      <c r="D75" s="151" t="s">
        <v>204</v>
      </c>
      <c r="E75" s="150"/>
    </row>
    <row r="76" spans="1:5" ht="31.5">
      <c r="A76" s="148"/>
      <c r="B76" s="162" t="s">
        <v>410</v>
      </c>
      <c r="C76" s="148"/>
      <c r="D76" s="221"/>
      <c r="E76" s="221" t="s">
        <v>411</v>
      </c>
    </row>
    <row r="77" spans="1:5" ht="18.75">
      <c r="A77" s="148"/>
      <c r="B77" s="162" t="s">
        <v>412</v>
      </c>
      <c r="C77" s="148"/>
      <c r="D77" s="222"/>
      <c r="E77" s="222" t="s">
        <v>413</v>
      </c>
    </row>
    <row r="78" spans="1:5" ht="18.75">
      <c r="A78" s="148" t="s">
        <v>88</v>
      </c>
      <c r="B78" s="151" t="s">
        <v>414</v>
      </c>
      <c r="C78" s="148"/>
      <c r="D78" s="221"/>
      <c r="E78" s="221" t="s">
        <v>415</v>
      </c>
    </row>
    <row r="79" spans="1:5" ht="32.25" customHeight="1">
      <c r="A79" s="148" t="s">
        <v>89</v>
      </c>
      <c r="B79" s="151" t="s">
        <v>416</v>
      </c>
      <c r="C79" s="148"/>
      <c r="D79" s="222"/>
      <c r="E79" s="222"/>
    </row>
    <row r="80" spans="1:5" ht="18.75">
      <c r="A80" s="148" t="s">
        <v>90</v>
      </c>
      <c r="B80" s="151" t="s">
        <v>117</v>
      </c>
      <c r="C80" s="148" t="s">
        <v>457</v>
      </c>
      <c r="D80" s="151" t="s">
        <v>205</v>
      </c>
      <c r="E80" s="150"/>
    </row>
    <row r="81" spans="1:5" ht="57" customHeight="1">
      <c r="A81" s="148" t="s">
        <v>19</v>
      </c>
      <c r="B81" s="151" t="s">
        <v>417</v>
      </c>
      <c r="C81" s="148"/>
      <c r="D81" s="163"/>
      <c r="E81" s="164" t="s">
        <v>418</v>
      </c>
    </row>
    <row r="82" spans="1:5" ht="47.25">
      <c r="A82" s="148" t="s">
        <v>20</v>
      </c>
      <c r="B82" s="151" t="s">
        <v>118</v>
      </c>
      <c r="C82" s="148"/>
      <c r="D82" s="163"/>
      <c r="E82" s="163" t="s">
        <v>419</v>
      </c>
    </row>
    <row r="83" spans="1:5" ht="18.75">
      <c r="A83" s="148" t="s">
        <v>21</v>
      </c>
      <c r="B83" s="151" t="s">
        <v>420</v>
      </c>
      <c r="C83" s="214"/>
      <c r="D83" s="221"/>
      <c r="E83" s="221" t="s">
        <v>421</v>
      </c>
    </row>
    <row r="84" spans="1:5" ht="36.75" customHeight="1">
      <c r="A84" s="148" t="s">
        <v>422</v>
      </c>
      <c r="B84" s="151" t="s">
        <v>423</v>
      </c>
      <c r="C84" s="215"/>
      <c r="D84" s="222"/>
      <c r="E84" s="222"/>
    </row>
    <row r="85" spans="1:5" ht="18.75">
      <c r="A85" s="148" t="s">
        <v>22</v>
      </c>
      <c r="B85" s="151" t="s">
        <v>119</v>
      </c>
      <c r="C85" s="214" t="s">
        <v>458</v>
      </c>
      <c r="D85" s="216" t="s">
        <v>482</v>
      </c>
      <c r="E85" s="218" t="s">
        <v>318</v>
      </c>
    </row>
    <row r="86" spans="1:5" ht="31.5">
      <c r="A86" s="148" t="s">
        <v>424</v>
      </c>
      <c r="B86" s="151" t="s">
        <v>425</v>
      </c>
      <c r="C86" s="223"/>
      <c r="D86" s="229"/>
      <c r="E86" s="220"/>
    </row>
    <row r="87" spans="1:5" ht="31.5">
      <c r="A87" s="148" t="s">
        <v>426</v>
      </c>
      <c r="B87" s="151" t="s">
        <v>120</v>
      </c>
      <c r="C87" s="223"/>
      <c r="D87" s="229"/>
      <c r="E87" s="220"/>
    </row>
    <row r="88" spans="1:5" ht="31.5">
      <c r="A88" s="148" t="s">
        <v>427</v>
      </c>
      <c r="B88" s="151" t="s">
        <v>121</v>
      </c>
      <c r="C88" s="223"/>
      <c r="D88" s="229"/>
      <c r="E88" s="220"/>
    </row>
    <row r="89" spans="1:5" ht="18.75">
      <c r="A89" s="148" t="s">
        <v>428</v>
      </c>
      <c r="B89" s="151" t="s">
        <v>429</v>
      </c>
      <c r="C89" s="215"/>
      <c r="D89" s="217"/>
      <c r="E89" s="219"/>
    </row>
    <row r="90" spans="1:5" ht="39" customHeight="1">
      <c r="A90" s="148" t="s">
        <v>23</v>
      </c>
      <c r="B90" s="151" t="s">
        <v>122</v>
      </c>
      <c r="C90" s="148" t="s">
        <v>459</v>
      </c>
      <c r="D90" s="151" t="s">
        <v>287</v>
      </c>
      <c r="E90" s="155" t="s">
        <v>322</v>
      </c>
    </row>
    <row r="91" spans="1:5" ht="52.5" customHeight="1">
      <c r="A91" s="148" t="s">
        <v>24</v>
      </c>
      <c r="B91" s="151" t="s">
        <v>123</v>
      </c>
      <c r="C91" s="148" t="s">
        <v>460</v>
      </c>
      <c r="D91" s="151" t="s">
        <v>123</v>
      </c>
      <c r="E91" s="150"/>
    </row>
    <row r="92" spans="1:5" ht="31.5">
      <c r="A92" s="148"/>
      <c r="B92" s="151"/>
      <c r="C92" s="32" t="s">
        <v>461</v>
      </c>
      <c r="D92" s="33" t="s">
        <v>207</v>
      </c>
      <c r="E92" s="160" t="s">
        <v>317</v>
      </c>
    </row>
    <row r="93" spans="1:5" ht="39" customHeight="1">
      <c r="A93" s="148"/>
      <c r="B93" s="151"/>
      <c r="C93" s="32" t="s">
        <v>462</v>
      </c>
      <c r="D93" s="33" t="s">
        <v>273</v>
      </c>
      <c r="E93" s="160" t="s">
        <v>317</v>
      </c>
    </row>
    <row r="94" spans="1:5" ht="39" customHeight="1">
      <c r="A94" s="148" t="s">
        <v>430</v>
      </c>
      <c r="B94" s="151" t="s">
        <v>431</v>
      </c>
      <c r="C94" s="148"/>
      <c r="D94" s="221"/>
      <c r="E94" s="218" t="s">
        <v>432</v>
      </c>
    </row>
    <row r="95" spans="1:5" ht="34.5" customHeight="1">
      <c r="A95" s="148" t="s">
        <v>433</v>
      </c>
      <c r="B95" s="151" t="s">
        <v>434</v>
      </c>
      <c r="C95" s="148"/>
      <c r="D95" s="222"/>
      <c r="E95" s="219"/>
    </row>
    <row r="96" spans="1:5" ht="18.75">
      <c r="A96" s="148">
        <v>2</v>
      </c>
      <c r="B96" s="151" t="s">
        <v>109</v>
      </c>
      <c r="C96" s="148">
        <v>2</v>
      </c>
      <c r="D96" s="151" t="s">
        <v>109</v>
      </c>
      <c r="E96" s="150"/>
    </row>
    <row r="97" spans="1:5" ht="18.75">
      <c r="A97" s="148" t="s">
        <v>86</v>
      </c>
      <c r="B97" s="151" t="s">
        <v>124</v>
      </c>
      <c r="C97" s="148" t="s">
        <v>449</v>
      </c>
      <c r="D97" s="151" t="s">
        <v>124</v>
      </c>
      <c r="E97" s="150"/>
    </row>
    <row r="98" spans="1:5" ht="33.75" customHeight="1">
      <c r="A98" s="148" t="s">
        <v>87</v>
      </c>
      <c r="B98" s="151" t="s">
        <v>125</v>
      </c>
      <c r="C98" s="148" t="s">
        <v>450</v>
      </c>
      <c r="D98" s="151" t="s">
        <v>288</v>
      </c>
      <c r="E98" s="155" t="s">
        <v>322</v>
      </c>
    </row>
    <row r="99" spans="1:5" ht="18.75">
      <c r="A99" s="148"/>
      <c r="B99" s="151"/>
      <c r="C99" s="148" t="s">
        <v>463</v>
      </c>
      <c r="D99" s="33" t="s">
        <v>305</v>
      </c>
      <c r="E99" s="160" t="s">
        <v>317</v>
      </c>
    </row>
    <row r="100" spans="1:5" ht="18.75">
      <c r="A100" s="148">
        <v>3</v>
      </c>
      <c r="B100" s="151" t="s">
        <v>126</v>
      </c>
      <c r="C100" s="148">
        <v>3</v>
      </c>
      <c r="D100" s="151" t="s">
        <v>291</v>
      </c>
      <c r="E100" s="150"/>
    </row>
    <row r="101" spans="1:5" ht="18.75">
      <c r="A101" s="148">
        <v>4</v>
      </c>
      <c r="B101" s="151" t="s">
        <v>127</v>
      </c>
      <c r="C101" s="148">
        <v>4</v>
      </c>
      <c r="D101" s="151" t="s">
        <v>238</v>
      </c>
      <c r="E101" s="150"/>
    </row>
    <row r="102" spans="1:5" ht="18.75">
      <c r="A102" s="148">
        <v>5</v>
      </c>
      <c r="B102" s="151" t="s">
        <v>128</v>
      </c>
      <c r="C102" s="148">
        <v>5</v>
      </c>
      <c r="D102" s="151" t="s">
        <v>292</v>
      </c>
      <c r="E102" s="150"/>
    </row>
    <row r="103" spans="1:5" ht="24.75" customHeight="1">
      <c r="A103" s="148">
        <v>6</v>
      </c>
      <c r="B103" s="151" t="s">
        <v>129</v>
      </c>
      <c r="C103" s="148">
        <v>6</v>
      </c>
      <c r="D103" s="33" t="s">
        <v>208</v>
      </c>
      <c r="E103" s="155" t="s">
        <v>322</v>
      </c>
    </row>
    <row r="104" spans="1:5" ht="18.75">
      <c r="A104" s="148">
        <v>7</v>
      </c>
      <c r="B104" s="151" t="s">
        <v>130</v>
      </c>
      <c r="C104" s="148">
        <v>7</v>
      </c>
      <c r="D104" s="151" t="s">
        <v>267</v>
      </c>
      <c r="E104" s="150"/>
    </row>
    <row r="105" spans="1:5" ht="18.75">
      <c r="A105" s="148">
        <v>8</v>
      </c>
      <c r="B105" s="151" t="s">
        <v>131</v>
      </c>
      <c r="C105" s="148">
        <v>8</v>
      </c>
      <c r="D105" s="151" t="s">
        <v>289</v>
      </c>
      <c r="E105" s="150"/>
    </row>
    <row r="106" spans="1:5" ht="31.5">
      <c r="A106" s="148"/>
      <c r="B106" s="151"/>
      <c r="C106" s="32">
        <v>9</v>
      </c>
      <c r="D106" s="33" t="s">
        <v>290</v>
      </c>
      <c r="E106" s="160" t="s">
        <v>317</v>
      </c>
    </row>
    <row r="107" spans="1:5" ht="31.5">
      <c r="A107" s="148"/>
      <c r="B107" s="151"/>
      <c r="C107" s="32">
        <v>10</v>
      </c>
      <c r="D107" s="33" t="s">
        <v>209</v>
      </c>
      <c r="E107" s="160" t="s">
        <v>317</v>
      </c>
    </row>
    <row r="108" spans="1:5" ht="18.75">
      <c r="A108" s="148">
        <v>9</v>
      </c>
      <c r="B108" s="151" t="s">
        <v>132</v>
      </c>
      <c r="C108" s="32">
        <v>11</v>
      </c>
      <c r="D108" s="33" t="s">
        <v>113</v>
      </c>
      <c r="E108" s="150"/>
    </row>
    <row r="109" spans="1:5" ht="18.75">
      <c r="A109" s="148" t="s">
        <v>86</v>
      </c>
      <c r="B109" s="161" t="s">
        <v>71</v>
      </c>
      <c r="C109" s="32" t="s">
        <v>464</v>
      </c>
      <c r="D109" s="33" t="s">
        <v>237</v>
      </c>
      <c r="E109" s="218" t="s">
        <v>326</v>
      </c>
    </row>
    <row r="110" spans="1:5" ht="18.75">
      <c r="A110" s="148" t="s">
        <v>87</v>
      </c>
      <c r="B110" s="161" t="s">
        <v>182</v>
      </c>
      <c r="C110" s="32" t="s">
        <v>465</v>
      </c>
      <c r="D110" s="33" t="s">
        <v>197</v>
      </c>
      <c r="E110" s="220"/>
    </row>
    <row r="111" spans="1:5" ht="18.75">
      <c r="A111" s="148" t="s">
        <v>88</v>
      </c>
      <c r="B111" s="161" t="s">
        <v>73</v>
      </c>
      <c r="C111" s="32" t="s">
        <v>466</v>
      </c>
      <c r="D111" s="33" t="s">
        <v>198</v>
      </c>
      <c r="E111" s="220"/>
    </row>
    <row r="112" spans="1:5" ht="18.75">
      <c r="A112" s="148"/>
      <c r="B112" s="161"/>
      <c r="C112" s="32" t="s">
        <v>467</v>
      </c>
      <c r="D112" s="33" t="s">
        <v>190</v>
      </c>
      <c r="E112" s="219"/>
    </row>
    <row r="113" spans="1:5" ht="18.75">
      <c r="A113" s="148">
        <v>10</v>
      </c>
      <c r="B113" s="151" t="s">
        <v>133</v>
      </c>
      <c r="C113" s="148">
        <v>12</v>
      </c>
      <c r="D113" s="151" t="s">
        <v>133</v>
      </c>
      <c r="E113" s="150"/>
    </row>
    <row r="114" spans="1:43" s="158" customFormat="1" ht="18.75">
      <c r="A114" s="26" t="s">
        <v>81</v>
      </c>
      <c r="B114" s="34" t="s">
        <v>36</v>
      </c>
      <c r="C114" s="157"/>
      <c r="D114" s="34" t="s">
        <v>36</v>
      </c>
      <c r="E114" s="68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</row>
    <row r="115" spans="1:5" ht="18.75">
      <c r="A115" s="148">
        <v>1</v>
      </c>
      <c r="B115" s="151" t="s">
        <v>25</v>
      </c>
      <c r="C115" s="148">
        <v>1</v>
      </c>
      <c r="D115" s="151" t="s">
        <v>25</v>
      </c>
      <c r="E115" s="150"/>
    </row>
    <row r="116" spans="1:5" ht="42.75" customHeight="1">
      <c r="A116" s="148" t="s">
        <v>86</v>
      </c>
      <c r="B116" s="151" t="s">
        <v>134</v>
      </c>
      <c r="C116" s="148" t="s">
        <v>443</v>
      </c>
      <c r="D116" s="151" t="s">
        <v>134</v>
      </c>
      <c r="E116" s="150"/>
    </row>
    <row r="117" spans="1:5" ht="31.5">
      <c r="A117" s="148" t="s">
        <v>87</v>
      </c>
      <c r="B117" s="151" t="s">
        <v>135</v>
      </c>
      <c r="C117" s="148" t="s">
        <v>444</v>
      </c>
      <c r="D117" s="151" t="s">
        <v>135</v>
      </c>
      <c r="E117" s="150"/>
    </row>
    <row r="118" spans="1:5" ht="18.75">
      <c r="A118" s="148">
        <v>2</v>
      </c>
      <c r="B118" s="151" t="s">
        <v>136</v>
      </c>
      <c r="C118" s="148">
        <v>2</v>
      </c>
      <c r="D118" s="151" t="s">
        <v>210</v>
      </c>
      <c r="E118" s="155" t="s">
        <v>322</v>
      </c>
    </row>
    <row r="119" spans="1:5" ht="18.75">
      <c r="A119" s="148">
        <v>3</v>
      </c>
      <c r="B119" s="151" t="s">
        <v>137</v>
      </c>
      <c r="C119" s="148">
        <v>3</v>
      </c>
      <c r="D119" s="151" t="s">
        <v>211</v>
      </c>
      <c r="E119" s="155" t="s">
        <v>322</v>
      </c>
    </row>
    <row r="120" spans="1:5" ht="18.75">
      <c r="A120" s="148">
        <v>4</v>
      </c>
      <c r="B120" s="151" t="s">
        <v>138</v>
      </c>
      <c r="C120" s="148">
        <v>4</v>
      </c>
      <c r="D120" s="151" t="s">
        <v>212</v>
      </c>
      <c r="E120" s="155" t="s">
        <v>322</v>
      </c>
    </row>
    <row r="121" spans="1:5" ht="31.5">
      <c r="A121" s="148">
        <v>5</v>
      </c>
      <c r="B121" s="151" t="s">
        <v>268</v>
      </c>
      <c r="C121" s="148">
        <v>5</v>
      </c>
      <c r="D121" s="151" t="s">
        <v>213</v>
      </c>
      <c r="E121" s="155" t="s">
        <v>322</v>
      </c>
    </row>
    <row r="122" spans="1:5" ht="18.75" customHeight="1">
      <c r="A122" s="148"/>
      <c r="B122" s="151"/>
      <c r="C122" s="148">
        <v>6</v>
      </c>
      <c r="D122" s="151" t="s">
        <v>293</v>
      </c>
      <c r="E122" s="160" t="s">
        <v>317</v>
      </c>
    </row>
    <row r="123" spans="1:5" ht="18.75" customHeight="1">
      <c r="A123" s="148"/>
      <c r="B123" s="151"/>
      <c r="C123" s="148">
        <v>7</v>
      </c>
      <c r="D123" s="151" t="s">
        <v>294</v>
      </c>
      <c r="E123" s="160" t="s">
        <v>317</v>
      </c>
    </row>
    <row r="124" spans="1:5" ht="18.75">
      <c r="A124" s="148">
        <v>6</v>
      </c>
      <c r="B124" s="151" t="s">
        <v>132</v>
      </c>
      <c r="C124" s="32">
        <v>8</v>
      </c>
      <c r="D124" s="33" t="s">
        <v>113</v>
      </c>
      <c r="E124" s="150"/>
    </row>
    <row r="125" spans="1:5" ht="18.75">
      <c r="A125" s="148" t="s">
        <v>86</v>
      </c>
      <c r="B125" s="161" t="s">
        <v>183</v>
      </c>
      <c r="C125" s="32" t="s">
        <v>445</v>
      </c>
      <c r="D125" s="33" t="s">
        <v>237</v>
      </c>
      <c r="E125" s="218" t="s">
        <v>326</v>
      </c>
    </row>
    <row r="126" spans="1:5" ht="18.75">
      <c r="A126" s="148" t="s">
        <v>87</v>
      </c>
      <c r="B126" s="161" t="s">
        <v>181</v>
      </c>
      <c r="C126" s="32" t="s">
        <v>446</v>
      </c>
      <c r="D126" s="33" t="s">
        <v>197</v>
      </c>
      <c r="E126" s="220"/>
    </row>
    <row r="127" spans="1:5" ht="18.75">
      <c r="A127" s="148" t="s">
        <v>88</v>
      </c>
      <c r="B127" s="161" t="s">
        <v>73</v>
      </c>
      <c r="C127" s="32" t="s">
        <v>447</v>
      </c>
      <c r="D127" s="33" t="s">
        <v>198</v>
      </c>
      <c r="E127" s="220"/>
    </row>
    <row r="128" spans="1:5" ht="18.75">
      <c r="A128" s="148"/>
      <c r="B128" s="161"/>
      <c r="C128" s="32" t="s">
        <v>448</v>
      </c>
      <c r="D128" s="33" t="s">
        <v>190</v>
      </c>
      <c r="E128" s="219"/>
    </row>
    <row r="129" spans="1:5" ht="18.75">
      <c r="A129" s="148">
        <v>7</v>
      </c>
      <c r="B129" s="151" t="s">
        <v>114</v>
      </c>
      <c r="C129" s="148">
        <v>9</v>
      </c>
      <c r="D129" s="151" t="s">
        <v>114</v>
      </c>
      <c r="E129" s="150"/>
    </row>
    <row r="130" spans="1:43" s="158" customFormat="1" ht="18.75">
      <c r="A130" s="26" t="s">
        <v>82</v>
      </c>
      <c r="B130" s="34" t="s">
        <v>37</v>
      </c>
      <c r="C130" s="157"/>
      <c r="D130" s="34" t="s">
        <v>37</v>
      </c>
      <c r="E130" s="69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5" ht="18.75">
      <c r="A131" s="148">
        <v>1</v>
      </c>
      <c r="B131" s="151" t="s">
        <v>109</v>
      </c>
      <c r="C131" s="148">
        <v>1</v>
      </c>
      <c r="D131" s="151" t="s">
        <v>109</v>
      </c>
      <c r="E131" s="150"/>
    </row>
    <row r="132" spans="1:5" ht="18.75">
      <c r="A132" s="148" t="s">
        <v>86</v>
      </c>
      <c r="B132" s="216" t="s">
        <v>139</v>
      </c>
      <c r="C132" s="148" t="s">
        <v>443</v>
      </c>
      <c r="D132" s="151" t="s">
        <v>281</v>
      </c>
      <c r="E132" s="160" t="s">
        <v>323</v>
      </c>
    </row>
    <row r="133" spans="1:5" ht="18.75">
      <c r="A133" s="148" t="s">
        <v>87</v>
      </c>
      <c r="B133" s="217"/>
      <c r="C133" s="148" t="s">
        <v>444</v>
      </c>
      <c r="D133" s="151" t="s">
        <v>282</v>
      </c>
      <c r="E133" s="160" t="s">
        <v>323</v>
      </c>
    </row>
    <row r="134" spans="1:5" ht="18.75">
      <c r="A134" s="148"/>
      <c r="B134" s="151" t="s">
        <v>140</v>
      </c>
      <c r="C134" s="148" t="s">
        <v>457</v>
      </c>
      <c r="D134" s="151" t="s">
        <v>140</v>
      </c>
      <c r="E134" s="150"/>
    </row>
    <row r="135" spans="1:5" ht="58.5" customHeight="1">
      <c r="A135" s="148">
        <v>2</v>
      </c>
      <c r="B135" s="151" t="s">
        <v>435</v>
      </c>
      <c r="C135" s="148"/>
      <c r="D135" s="151"/>
      <c r="E135" s="160" t="s">
        <v>436</v>
      </c>
    </row>
    <row r="136" spans="1:5" ht="34.5" customHeight="1">
      <c r="A136" s="148">
        <v>3</v>
      </c>
      <c r="B136" s="151" t="s">
        <v>141</v>
      </c>
      <c r="C136" s="148">
        <v>2</v>
      </c>
      <c r="D136" s="151" t="s">
        <v>274</v>
      </c>
      <c r="E136" s="155" t="s">
        <v>322</v>
      </c>
    </row>
    <row r="137" spans="1:5" ht="61.5" customHeight="1">
      <c r="A137" s="148">
        <v>4</v>
      </c>
      <c r="B137" s="151" t="s">
        <v>437</v>
      </c>
      <c r="C137" s="148"/>
      <c r="D137" s="151"/>
      <c r="E137" s="160" t="s">
        <v>436</v>
      </c>
    </row>
    <row r="138" spans="1:5" ht="18.75">
      <c r="A138" s="148">
        <v>5</v>
      </c>
      <c r="B138" s="151" t="s">
        <v>142</v>
      </c>
      <c r="C138" s="148">
        <v>3</v>
      </c>
      <c r="D138" s="151" t="s">
        <v>295</v>
      </c>
      <c r="E138" s="150"/>
    </row>
    <row r="139" spans="1:5" ht="31.5">
      <c r="A139" s="148" t="s">
        <v>86</v>
      </c>
      <c r="B139" s="151" t="s">
        <v>26</v>
      </c>
      <c r="C139" s="148" t="s">
        <v>451</v>
      </c>
      <c r="D139" s="151" t="s">
        <v>214</v>
      </c>
      <c r="E139" s="150"/>
    </row>
    <row r="140" spans="1:5" ht="31.5">
      <c r="A140" s="148" t="s">
        <v>87</v>
      </c>
      <c r="B140" s="151" t="s">
        <v>143</v>
      </c>
      <c r="C140" s="230" t="s">
        <v>452</v>
      </c>
      <c r="D140" s="224" t="s">
        <v>217</v>
      </c>
      <c r="E140" s="218" t="s">
        <v>324</v>
      </c>
    </row>
    <row r="141" spans="1:5" ht="38.25" customHeight="1">
      <c r="A141" s="148" t="s">
        <v>88</v>
      </c>
      <c r="B141" s="151" t="s">
        <v>438</v>
      </c>
      <c r="C141" s="231"/>
      <c r="D141" s="226"/>
      <c r="E141" s="219"/>
    </row>
    <row r="142" spans="1:5" ht="18.75">
      <c r="A142" s="148">
        <v>6</v>
      </c>
      <c r="B142" s="151" t="s">
        <v>144</v>
      </c>
      <c r="C142" s="148">
        <v>4</v>
      </c>
      <c r="D142" s="151" t="s">
        <v>215</v>
      </c>
      <c r="E142" s="150"/>
    </row>
    <row r="143" spans="1:5" ht="18.75">
      <c r="A143" s="148">
        <v>7</v>
      </c>
      <c r="B143" s="151" t="s">
        <v>145</v>
      </c>
      <c r="C143" s="148">
        <v>5</v>
      </c>
      <c r="D143" s="151" t="s">
        <v>306</v>
      </c>
      <c r="E143" s="150"/>
    </row>
    <row r="144" spans="1:5" ht="41.25" customHeight="1">
      <c r="A144" s="148"/>
      <c r="B144" s="151"/>
      <c r="C144" s="148">
        <v>6</v>
      </c>
      <c r="D144" s="33" t="s">
        <v>239</v>
      </c>
      <c r="E144" s="160" t="s">
        <v>317</v>
      </c>
    </row>
    <row r="145" spans="1:5" ht="49.5" customHeight="1">
      <c r="A145" s="148"/>
      <c r="B145" s="151"/>
      <c r="C145" s="148">
        <v>7</v>
      </c>
      <c r="D145" s="33" t="s">
        <v>296</v>
      </c>
      <c r="E145" s="160" t="s">
        <v>317</v>
      </c>
    </row>
    <row r="146" spans="1:5" ht="18.75">
      <c r="A146" s="148">
        <v>8</v>
      </c>
      <c r="B146" s="151" t="s">
        <v>132</v>
      </c>
      <c r="C146" s="32">
        <v>8</v>
      </c>
      <c r="D146" s="33" t="s">
        <v>196</v>
      </c>
      <c r="E146" s="150"/>
    </row>
    <row r="147" spans="1:5" ht="18.75">
      <c r="A147" s="148" t="s">
        <v>86</v>
      </c>
      <c r="B147" s="161" t="s">
        <v>71</v>
      </c>
      <c r="C147" s="32" t="s">
        <v>445</v>
      </c>
      <c r="D147" s="33" t="s">
        <v>216</v>
      </c>
      <c r="E147" s="218" t="s">
        <v>326</v>
      </c>
    </row>
    <row r="148" spans="1:5" ht="18.75">
      <c r="A148" s="148" t="s">
        <v>87</v>
      </c>
      <c r="B148" s="161" t="s">
        <v>72</v>
      </c>
      <c r="C148" s="32" t="s">
        <v>446</v>
      </c>
      <c r="D148" s="33" t="s">
        <v>240</v>
      </c>
      <c r="E148" s="220"/>
    </row>
    <row r="149" spans="1:5" ht="18.75">
      <c r="A149" s="148" t="s">
        <v>88</v>
      </c>
      <c r="B149" s="161" t="s">
        <v>73</v>
      </c>
      <c r="C149" s="32" t="s">
        <v>447</v>
      </c>
      <c r="D149" s="33" t="s">
        <v>241</v>
      </c>
      <c r="E149" s="220"/>
    </row>
    <row r="150" spans="1:5" ht="18.75">
      <c r="A150" s="148"/>
      <c r="B150" s="161"/>
      <c r="C150" s="32" t="s">
        <v>448</v>
      </c>
      <c r="D150" s="33" t="s">
        <v>242</v>
      </c>
      <c r="E150" s="219"/>
    </row>
    <row r="151" spans="1:5" ht="18.75">
      <c r="A151" s="148">
        <v>9</v>
      </c>
      <c r="B151" s="151" t="s">
        <v>133</v>
      </c>
      <c r="C151" s="148">
        <v>9</v>
      </c>
      <c r="D151" s="151" t="s">
        <v>133</v>
      </c>
      <c r="E151" s="150"/>
    </row>
    <row r="152" spans="1:43" s="158" customFormat="1" ht="18.75">
      <c r="A152" s="26" t="s">
        <v>83</v>
      </c>
      <c r="B152" s="34" t="s">
        <v>38</v>
      </c>
      <c r="C152" s="157"/>
      <c r="D152" s="34" t="s">
        <v>38</v>
      </c>
      <c r="E152" s="66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</row>
    <row r="153" spans="1:5" ht="18.75">
      <c r="A153" s="148">
        <v>1</v>
      </c>
      <c r="B153" s="151" t="s">
        <v>146</v>
      </c>
      <c r="C153" s="148">
        <v>1</v>
      </c>
      <c r="D153" s="151" t="s">
        <v>146</v>
      </c>
      <c r="E153" s="150"/>
    </row>
    <row r="154" spans="1:5" ht="18.75">
      <c r="A154" s="148" t="s">
        <v>86</v>
      </c>
      <c r="B154" s="151" t="s">
        <v>147</v>
      </c>
      <c r="C154" s="148" t="s">
        <v>443</v>
      </c>
      <c r="D154" s="151" t="s">
        <v>147</v>
      </c>
      <c r="E154" s="150"/>
    </row>
    <row r="155" spans="1:5" ht="31.5">
      <c r="A155" s="148" t="s">
        <v>87</v>
      </c>
      <c r="B155" s="151" t="s">
        <v>148</v>
      </c>
      <c r="C155" s="148" t="s">
        <v>444</v>
      </c>
      <c r="D155" s="151" t="s">
        <v>148</v>
      </c>
      <c r="E155" s="150"/>
    </row>
    <row r="156" spans="1:5" ht="18.75">
      <c r="A156" s="148" t="s">
        <v>88</v>
      </c>
      <c r="B156" s="151" t="s">
        <v>149</v>
      </c>
      <c r="C156" s="148" t="s">
        <v>457</v>
      </c>
      <c r="D156" s="151" t="s">
        <v>276</v>
      </c>
      <c r="E156" s="150"/>
    </row>
    <row r="157" spans="1:5" ht="18.75">
      <c r="A157" s="148" t="s">
        <v>89</v>
      </c>
      <c r="B157" s="151" t="s">
        <v>150</v>
      </c>
      <c r="C157" s="148" t="s">
        <v>458</v>
      </c>
      <c r="D157" s="151" t="s">
        <v>277</v>
      </c>
      <c r="E157" s="150"/>
    </row>
    <row r="158" spans="1:5" ht="18.75">
      <c r="A158" s="148">
        <v>2</v>
      </c>
      <c r="B158" s="151" t="s">
        <v>151</v>
      </c>
      <c r="C158" s="148">
        <v>2</v>
      </c>
      <c r="D158" s="151" t="s">
        <v>151</v>
      </c>
      <c r="E158" s="150"/>
    </row>
    <row r="159" spans="1:5" ht="31.5">
      <c r="A159" s="148">
        <v>3</v>
      </c>
      <c r="B159" s="151" t="s">
        <v>152</v>
      </c>
      <c r="C159" s="148">
        <v>3</v>
      </c>
      <c r="D159" s="151" t="s">
        <v>152</v>
      </c>
      <c r="E159" s="150"/>
    </row>
    <row r="160" spans="1:5" ht="18.75">
      <c r="A160" s="148">
        <v>4</v>
      </c>
      <c r="B160" s="151" t="s">
        <v>153</v>
      </c>
      <c r="C160" s="214">
        <v>4</v>
      </c>
      <c r="D160" s="216" t="s">
        <v>243</v>
      </c>
      <c r="E160" s="218" t="s">
        <v>320</v>
      </c>
    </row>
    <row r="161" spans="1:5" ht="18.75">
      <c r="A161" s="148" t="s">
        <v>86</v>
      </c>
      <c r="B161" s="151" t="s">
        <v>439</v>
      </c>
      <c r="C161" s="223"/>
      <c r="D161" s="229"/>
      <c r="E161" s="220"/>
    </row>
    <row r="162" spans="1:5" ht="36" customHeight="1">
      <c r="A162" s="148" t="s">
        <v>87</v>
      </c>
      <c r="B162" s="151" t="s">
        <v>440</v>
      </c>
      <c r="C162" s="215"/>
      <c r="D162" s="217"/>
      <c r="E162" s="219"/>
    </row>
    <row r="163" spans="1:5" ht="18.75">
      <c r="A163" s="148">
        <v>5</v>
      </c>
      <c r="B163" s="151" t="s">
        <v>154</v>
      </c>
      <c r="C163" s="148">
        <v>5</v>
      </c>
      <c r="D163" s="33" t="s">
        <v>218</v>
      </c>
      <c r="E163" s="150"/>
    </row>
    <row r="164" spans="1:5" ht="18.75">
      <c r="A164" s="148">
        <v>6</v>
      </c>
      <c r="B164" s="151" t="s">
        <v>155</v>
      </c>
      <c r="C164" s="148">
        <v>6</v>
      </c>
      <c r="D164" s="151" t="s">
        <v>155</v>
      </c>
      <c r="E164" s="150"/>
    </row>
    <row r="165" spans="1:5" ht="18.75">
      <c r="A165" s="148">
        <v>7</v>
      </c>
      <c r="B165" s="151" t="s">
        <v>156</v>
      </c>
      <c r="C165" s="148">
        <v>7</v>
      </c>
      <c r="D165" s="33" t="s">
        <v>219</v>
      </c>
      <c r="E165" s="150"/>
    </row>
    <row r="166" spans="1:5" ht="31.5">
      <c r="A166" s="148">
        <v>8</v>
      </c>
      <c r="B166" s="151" t="s">
        <v>157</v>
      </c>
      <c r="C166" s="148">
        <v>8</v>
      </c>
      <c r="D166" s="33" t="s">
        <v>220</v>
      </c>
      <c r="E166" s="155" t="s">
        <v>322</v>
      </c>
    </row>
    <row r="167" spans="1:5" ht="18.75">
      <c r="A167" s="148">
        <v>9</v>
      </c>
      <c r="B167" s="151" t="s">
        <v>158</v>
      </c>
      <c r="C167" s="148">
        <v>9</v>
      </c>
      <c r="D167" s="33" t="s">
        <v>221</v>
      </c>
      <c r="E167" s="155" t="s">
        <v>322</v>
      </c>
    </row>
    <row r="168" spans="1:5" ht="18.75">
      <c r="A168" s="148"/>
      <c r="B168" s="151"/>
      <c r="C168" s="148">
        <v>10</v>
      </c>
      <c r="D168" s="33" t="s">
        <v>297</v>
      </c>
      <c r="E168" s="160" t="s">
        <v>317</v>
      </c>
    </row>
    <row r="169" spans="1:5" ht="18.75">
      <c r="A169" s="148">
        <v>10</v>
      </c>
      <c r="B169" s="151" t="s">
        <v>132</v>
      </c>
      <c r="C169" s="32">
        <v>11</v>
      </c>
      <c r="D169" s="33" t="s">
        <v>113</v>
      </c>
      <c r="E169" s="150"/>
    </row>
    <row r="170" spans="1:5" ht="18.75">
      <c r="A170" s="148" t="s">
        <v>86</v>
      </c>
      <c r="B170" s="161" t="s">
        <v>71</v>
      </c>
      <c r="C170" s="32" t="s">
        <v>464</v>
      </c>
      <c r="D170" s="33" t="s">
        <v>237</v>
      </c>
      <c r="E170" s="218" t="s">
        <v>326</v>
      </c>
    </row>
    <row r="171" spans="1:5" ht="18.75">
      <c r="A171" s="148" t="s">
        <v>87</v>
      </c>
      <c r="B171" s="161" t="s">
        <v>72</v>
      </c>
      <c r="C171" s="32" t="s">
        <v>465</v>
      </c>
      <c r="D171" s="33" t="s">
        <v>197</v>
      </c>
      <c r="E171" s="220"/>
    </row>
    <row r="172" spans="1:5" ht="18.75">
      <c r="A172" s="148" t="s">
        <v>88</v>
      </c>
      <c r="B172" s="161" t="s">
        <v>73</v>
      </c>
      <c r="C172" s="32" t="s">
        <v>466</v>
      </c>
      <c r="D172" s="33" t="s">
        <v>198</v>
      </c>
      <c r="E172" s="220"/>
    </row>
    <row r="173" spans="1:5" ht="18.75">
      <c r="A173" s="148"/>
      <c r="B173" s="161"/>
      <c r="C173" s="32" t="s">
        <v>467</v>
      </c>
      <c r="D173" s="33" t="s">
        <v>190</v>
      </c>
      <c r="E173" s="219"/>
    </row>
    <row r="174" spans="1:5" ht="18.75">
      <c r="A174" s="148">
        <v>11</v>
      </c>
      <c r="B174" s="151" t="s">
        <v>114</v>
      </c>
      <c r="C174" s="148">
        <v>12</v>
      </c>
      <c r="D174" s="151" t="s">
        <v>114</v>
      </c>
      <c r="E174" s="150"/>
    </row>
    <row r="175" spans="1:43" s="158" customFormat="1" ht="18.75">
      <c r="A175" s="26" t="s">
        <v>84</v>
      </c>
      <c r="B175" s="34" t="s">
        <v>27</v>
      </c>
      <c r="C175" s="157"/>
      <c r="D175" s="34" t="s">
        <v>27</v>
      </c>
      <c r="E175" s="68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</row>
    <row r="176" spans="1:5" ht="18.75">
      <c r="A176" s="148">
        <v>1</v>
      </c>
      <c r="B176" s="151" t="s">
        <v>269</v>
      </c>
      <c r="C176" s="148">
        <v>1</v>
      </c>
      <c r="D176" s="151" t="s">
        <v>269</v>
      </c>
      <c r="E176" s="150"/>
    </row>
    <row r="177" spans="1:5" ht="18.75">
      <c r="A177" s="148" t="s">
        <v>86</v>
      </c>
      <c r="B177" s="151" t="s">
        <v>159</v>
      </c>
      <c r="C177" s="148" t="s">
        <v>443</v>
      </c>
      <c r="D177" s="33" t="s">
        <v>222</v>
      </c>
      <c r="E177" s="155" t="s">
        <v>322</v>
      </c>
    </row>
    <row r="178" spans="1:5" ht="18.75">
      <c r="A178" s="148" t="s">
        <v>87</v>
      </c>
      <c r="B178" s="151" t="s">
        <v>160</v>
      </c>
      <c r="C178" s="148" t="s">
        <v>444</v>
      </c>
      <c r="D178" s="156" t="s">
        <v>298</v>
      </c>
      <c r="E178" s="155" t="s">
        <v>322</v>
      </c>
    </row>
    <row r="179" spans="1:5" ht="34.5" customHeight="1">
      <c r="A179" s="148" t="s">
        <v>88</v>
      </c>
      <c r="B179" s="151" t="s">
        <v>161</v>
      </c>
      <c r="C179" s="148" t="s">
        <v>457</v>
      </c>
      <c r="D179" s="151" t="s">
        <v>161</v>
      </c>
      <c r="E179" s="150"/>
    </row>
    <row r="180" spans="1:5" ht="31.5">
      <c r="A180" s="148">
        <v>2</v>
      </c>
      <c r="B180" s="151" t="s">
        <v>162</v>
      </c>
      <c r="C180" s="148">
        <v>2</v>
      </c>
      <c r="D180" s="33" t="s">
        <v>223</v>
      </c>
      <c r="E180" s="155" t="s">
        <v>322</v>
      </c>
    </row>
    <row r="181" spans="1:5" ht="32.25" customHeight="1">
      <c r="A181" s="148">
        <v>3</v>
      </c>
      <c r="B181" s="151" t="s">
        <v>163</v>
      </c>
      <c r="C181" s="148">
        <v>3</v>
      </c>
      <c r="D181" s="33" t="s">
        <v>278</v>
      </c>
      <c r="E181" s="155" t="s">
        <v>322</v>
      </c>
    </row>
    <row r="182" spans="1:5" ht="36.75" customHeight="1">
      <c r="A182" s="148">
        <v>4</v>
      </c>
      <c r="B182" s="151" t="s">
        <v>164</v>
      </c>
      <c r="C182" s="148">
        <v>4</v>
      </c>
      <c r="D182" s="33" t="s">
        <v>224</v>
      </c>
      <c r="E182" s="155" t="s">
        <v>322</v>
      </c>
    </row>
    <row r="183" spans="1:5" ht="31.5">
      <c r="A183" s="148">
        <v>5</v>
      </c>
      <c r="B183" s="151" t="s">
        <v>165</v>
      </c>
      <c r="C183" s="148">
        <v>5</v>
      </c>
      <c r="D183" s="33" t="s">
        <v>227</v>
      </c>
      <c r="E183" s="155" t="s">
        <v>322</v>
      </c>
    </row>
    <row r="184" spans="1:5" ht="18.75">
      <c r="A184" s="148">
        <v>6</v>
      </c>
      <c r="B184" s="151" t="s">
        <v>166</v>
      </c>
      <c r="C184" s="148">
        <v>6</v>
      </c>
      <c r="D184" s="151" t="s">
        <v>166</v>
      </c>
      <c r="E184" s="150"/>
    </row>
    <row r="185" spans="1:5" ht="18.75">
      <c r="A185" s="148" t="s">
        <v>86</v>
      </c>
      <c r="B185" s="151" t="s">
        <v>167</v>
      </c>
      <c r="C185" s="148" t="s">
        <v>468</v>
      </c>
      <c r="D185" s="33" t="s">
        <v>299</v>
      </c>
      <c r="E185" s="155" t="s">
        <v>322</v>
      </c>
    </row>
    <row r="186" spans="1:5" ht="33.75" customHeight="1">
      <c r="A186" s="148" t="s">
        <v>87</v>
      </c>
      <c r="B186" s="151" t="s">
        <v>168</v>
      </c>
      <c r="C186" s="148" t="s">
        <v>469</v>
      </c>
      <c r="D186" s="33" t="s">
        <v>300</v>
      </c>
      <c r="E186" s="155" t="s">
        <v>322</v>
      </c>
    </row>
    <row r="187" spans="1:5" ht="31.5">
      <c r="A187" s="148">
        <v>7</v>
      </c>
      <c r="B187" s="151" t="s">
        <v>169</v>
      </c>
      <c r="C187" s="148">
        <v>7</v>
      </c>
      <c r="D187" s="33" t="s">
        <v>301</v>
      </c>
      <c r="E187" s="155" t="s">
        <v>322</v>
      </c>
    </row>
    <row r="188" spans="1:5" ht="18.75">
      <c r="A188" s="148">
        <v>8</v>
      </c>
      <c r="B188" s="151" t="s">
        <v>170</v>
      </c>
      <c r="C188" s="148">
        <v>8</v>
      </c>
      <c r="D188" s="33" t="s">
        <v>225</v>
      </c>
      <c r="E188" s="150"/>
    </row>
    <row r="189" spans="1:5" ht="18.75">
      <c r="A189" s="148">
        <v>9</v>
      </c>
      <c r="B189" s="151" t="s">
        <v>171</v>
      </c>
      <c r="C189" s="148">
        <v>9</v>
      </c>
      <c r="D189" s="33" t="s">
        <v>226</v>
      </c>
      <c r="E189" s="150"/>
    </row>
    <row r="190" spans="1:5" ht="18.75">
      <c r="A190" s="148">
        <v>10</v>
      </c>
      <c r="B190" s="151" t="s">
        <v>172</v>
      </c>
      <c r="C190" s="148">
        <v>10</v>
      </c>
      <c r="D190" s="33" t="s">
        <v>228</v>
      </c>
      <c r="E190" s="150"/>
    </row>
    <row r="191" spans="1:5" ht="18.75">
      <c r="A191" s="148"/>
      <c r="B191" s="151"/>
      <c r="C191" s="148">
        <v>11</v>
      </c>
      <c r="D191" s="33" t="s">
        <v>325</v>
      </c>
      <c r="E191" s="160" t="s">
        <v>317</v>
      </c>
    </row>
    <row r="192" spans="1:5" ht="18.75">
      <c r="A192" s="148">
        <v>11</v>
      </c>
      <c r="B192" s="151" t="s">
        <v>113</v>
      </c>
      <c r="C192" s="32">
        <v>12</v>
      </c>
      <c r="D192" s="33" t="s">
        <v>113</v>
      </c>
      <c r="E192" s="150"/>
    </row>
    <row r="193" spans="1:5" ht="18.75">
      <c r="A193" s="148" t="s">
        <v>86</v>
      </c>
      <c r="B193" s="161" t="s">
        <v>71</v>
      </c>
      <c r="C193" s="32" t="s">
        <v>470</v>
      </c>
      <c r="D193" s="33" t="s">
        <v>237</v>
      </c>
      <c r="E193" s="218" t="s">
        <v>326</v>
      </c>
    </row>
    <row r="194" spans="1:5" ht="18.75">
      <c r="A194" s="148" t="s">
        <v>87</v>
      </c>
      <c r="B194" s="161" t="s">
        <v>75</v>
      </c>
      <c r="C194" s="32" t="s">
        <v>471</v>
      </c>
      <c r="D194" s="33" t="s">
        <v>197</v>
      </c>
      <c r="E194" s="220"/>
    </row>
    <row r="195" spans="1:5" ht="18.75">
      <c r="A195" s="148" t="s">
        <v>88</v>
      </c>
      <c r="B195" s="161" t="s">
        <v>73</v>
      </c>
      <c r="C195" s="32" t="s">
        <v>472</v>
      </c>
      <c r="D195" s="33" t="s">
        <v>198</v>
      </c>
      <c r="E195" s="220"/>
    </row>
    <row r="196" spans="1:5" ht="18.75">
      <c r="A196" s="148"/>
      <c r="B196" s="161"/>
      <c r="C196" s="32" t="s">
        <v>473</v>
      </c>
      <c r="D196" s="33" t="s">
        <v>190</v>
      </c>
      <c r="E196" s="219"/>
    </row>
    <row r="197" spans="1:5" ht="18.75">
      <c r="A197" s="148">
        <v>12</v>
      </c>
      <c r="B197" s="151" t="s">
        <v>133</v>
      </c>
      <c r="C197" s="148">
        <v>13</v>
      </c>
      <c r="D197" s="151" t="s">
        <v>133</v>
      </c>
      <c r="E197" s="150"/>
    </row>
    <row r="198" spans="1:43" s="158" customFormat="1" ht="18.75">
      <c r="A198" s="26" t="s">
        <v>85</v>
      </c>
      <c r="B198" s="34" t="s">
        <v>28</v>
      </c>
      <c r="C198" s="157"/>
      <c r="D198" s="34" t="s">
        <v>28</v>
      </c>
      <c r="E198" s="165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</row>
    <row r="199" spans="1:5" ht="18.75">
      <c r="A199" s="148">
        <v>1</v>
      </c>
      <c r="B199" s="151" t="s">
        <v>184</v>
      </c>
      <c r="C199" s="148">
        <v>1</v>
      </c>
      <c r="D199" s="151" t="s">
        <v>184</v>
      </c>
      <c r="E199" s="150"/>
    </row>
    <row r="200" spans="1:5" ht="31.5">
      <c r="A200" s="148" t="s">
        <v>86</v>
      </c>
      <c r="B200" s="151" t="s">
        <v>173</v>
      </c>
      <c r="C200" s="148" t="s">
        <v>443</v>
      </c>
      <c r="D200" s="151" t="s">
        <v>311</v>
      </c>
      <c r="E200" s="150"/>
    </row>
    <row r="201" spans="1:5" ht="18.75">
      <c r="A201" s="148" t="s">
        <v>87</v>
      </c>
      <c r="B201" s="151" t="s">
        <v>174</v>
      </c>
      <c r="C201" s="148" t="s">
        <v>444</v>
      </c>
      <c r="D201" s="151" t="s">
        <v>174</v>
      </c>
      <c r="E201" s="150"/>
    </row>
    <row r="202" spans="1:5" ht="31.5">
      <c r="A202" s="148">
        <v>2</v>
      </c>
      <c r="B202" s="151" t="s">
        <v>175</v>
      </c>
      <c r="C202" s="148">
        <v>2</v>
      </c>
      <c r="D202" s="33" t="s">
        <v>229</v>
      </c>
      <c r="E202" s="155" t="s">
        <v>322</v>
      </c>
    </row>
    <row r="203" spans="1:5" ht="31.5">
      <c r="A203" s="148">
        <v>3</v>
      </c>
      <c r="B203" s="151" t="s">
        <v>176</v>
      </c>
      <c r="C203" s="148">
        <v>3</v>
      </c>
      <c r="D203" s="33" t="s">
        <v>230</v>
      </c>
      <c r="E203" s="155" t="s">
        <v>322</v>
      </c>
    </row>
    <row r="204" spans="1:5" ht="18.75">
      <c r="A204" s="148">
        <v>4</v>
      </c>
      <c r="B204" s="151" t="s">
        <v>303</v>
      </c>
      <c r="C204" s="148">
        <v>4</v>
      </c>
      <c r="D204" s="151" t="s">
        <v>304</v>
      </c>
      <c r="E204" s="155" t="s">
        <v>322</v>
      </c>
    </row>
    <row r="205" spans="1:5" ht="18.75">
      <c r="A205" s="148"/>
      <c r="B205" s="151"/>
      <c r="C205" s="148">
        <v>5</v>
      </c>
      <c r="D205" s="151" t="s">
        <v>307</v>
      </c>
      <c r="E205" s="160" t="s">
        <v>317</v>
      </c>
    </row>
    <row r="206" spans="1:5" ht="31.5">
      <c r="A206" s="148"/>
      <c r="B206" s="151"/>
      <c r="C206" s="148">
        <v>6</v>
      </c>
      <c r="D206" s="151" t="s">
        <v>302</v>
      </c>
      <c r="E206" s="160" t="s">
        <v>317</v>
      </c>
    </row>
    <row r="207" spans="1:5" ht="31.5">
      <c r="A207" s="148"/>
      <c r="B207" s="151"/>
      <c r="C207" s="148">
        <v>7</v>
      </c>
      <c r="D207" s="33" t="s">
        <v>231</v>
      </c>
      <c r="E207" s="160" t="s">
        <v>317</v>
      </c>
    </row>
    <row r="208" spans="1:5" ht="18.75">
      <c r="A208" s="148">
        <v>5</v>
      </c>
      <c r="B208" s="151" t="s">
        <v>132</v>
      </c>
      <c r="C208" s="32">
        <v>8</v>
      </c>
      <c r="D208" s="33" t="s">
        <v>113</v>
      </c>
      <c r="E208" s="150"/>
    </row>
    <row r="209" spans="1:5" ht="18.75">
      <c r="A209" s="148" t="s">
        <v>86</v>
      </c>
      <c r="B209" s="161" t="s">
        <v>71</v>
      </c>
      <c r="C209" s="32" t="s">
        <v>445</v>
      </c>
      <c r="D209" s="33" t="s">
        <v>237</v>
      </c>
      <c r="E209" s="218" t="s">
        <v>326</v>
      </c>
    </row>
    <row r="210" spans="1:5" ht="18.75">
      <c r="A210" s="148" t="s">
        <v>87</v>
      </c>
      <c r="B210" s="161" t="s">
        <v>72</v>
      </c>
      <c r="C210" s="32" t="s">
        <v>446</v>
      </c>
      <c r="D210" s="33" t="s">
        <v>197</v>
      </c>
      <c r="E210" s="220"/>
    </row>
    <row r="211" spans="1:5" ht="18.75">
      <c r="A211" s="148" t="s">
        <v>88</v>
      </c>
      <c r="B211" s="161" t="s">
        <v>73</v>
      </c>
      <c r="C211" s="32" t="s">
        <v>447</v>
      </c>
      <c r="D211" s="33" t="s">
        <v>198</v>
      </c>
      <c r="E211" s="220"/>
    </row>
    <row r="212" spans="1:5" ht="18.75">
      <c r="A212" s="148"/>
      <c r="B212" s="161"/>
      <c r="C212" s="32" t="s">
        <v>448</v>
      </c>
      <c r="D212" s="33" t="s">
        <v>190</v>
      </c>
      <c r="E212" s="219"/>
    </row>
    <row r="213" spans="1:5" ht="18.75">
      <c r="A213" s="148">
        <v>6</v>
      </c>
      <c r="B213" s="151" t="s">
        <v>114</v>
      </c>
      <c r="C213" s="148">
        <v>9</v>
      </c>
      <c r="D213" s="151" t="s">
        <v>114</v>
      </c>
      <c r="E213" s="150"/>
    </row>
    <row r="214" spans="1:43" s="158" customFormat="1" ht="18.75">
      <c r="A214" s="26" t="s">
        <v>76</v>
      </c>
      <c r="B214" s="34" t="s">
        <v>29</v>
      </c>
      <c r="C214" s="157"/>
      <c r="D214" s="34" t="s">
        <v>29</v>
      </c>
      <c r="E214" s="165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</row>
    <row r="215" spans="1:5" ht="18.75">
      <c r="A215" s="148">
        <v>1</v>
      </c>
      <c r="B215" s="151" t="s">
        <v>166</v>
      </c>
      <c r="C215" s="148">
        <v>1</v>
      </c>
      <c r="D215" s="151" t="s">
        <v>166</v>
      </c>
      <c r="E215" s="150"/>
    </row>
    <row r="216" spans="1:5" ht="31.5">
      <c r="A216" s="148" t="s">
        <v>86</v>
      </c>
      <c r="B216" s="151" t="s">
        <v>30</v>
      </c>
      <c r="C216" s="148" t="s">
        <v>443</v>
      </c>
      <c r="D216" s="33" t="s">
        <v>275</v>
      </c>
      <c r="E216" s="155" t="s">
        <v>322</v>
      </c>
    </row>
    <row r="217" spans="1:5" ht="37.5" customHeight="1">
      <c r="A217" s="148" t="s">
        <v>87</v>
      </c>
      <c r="B217" s="151" t="s">
        <v>180</v>
      </c>
      <c r="C217" s="148" t="s">
        <v>444</v>
      </c>
      <c r="D217" s="156" t="s">
        <v>308</v>
      </c>
      <c r="E217" s="155" t="s">
        <v>322</v>
      </c>
    </row>
    <row r="218" spans="1:5" ht="28.5" customHeight="1">
      <c r="A218" s="148"/>
      <c r="B218" s="232" t="s">
        <v>179</v>
      </c>
      <c r="C218" s="214" t="s">
        <v>457</v>
      </c>
      <c r="D218" s="156" t="s">
        <v>309</v>
      </c>
      <c r="E218" s="160" t="s">
        <v>323</v>
      </c>
    </row>
    <row r="219" spans="1:5" ht="36.75" customHeight="1">
      <c r="A219" s="148" t="s">
        <v>88</v>
      </c>
      <c r="B219" s="233"/>
      <c r="C219" s="215"/>
      <c r="D219" s="156" t="s">
        <v>310</v>
      </c>
      <c r="E219" s="160" t="s">
        <v>323</v>
      </c>
    </row>
    <row r="220" spans="1:5" ht="18.75">
      <c r="A220" s="148">
        <v>2</v>
      </c>
      <c r="B220" s="151" t="s">
        <v>178</v>
      </c>
      <c r="C220" s="148">
        <v>2</v>
      </c>
      <c r="D220" s="33" t="s">
        <v>232</v>
      </c>
      <c r="E220" s="155" t="s">
        <v>322</v>
      </c>
    </row>
    <row r="221" spans="1:5" ht="18.75">
      <c r="A221" s="148">
        <v>3</v>
      </c>
      <c r="B221" s="151" t="s">
        <v>270</v>
      </c>
      <c r="C221" s="148">
        <v>3</v>
      </c>
      <c r="D221" s="33" t="s">
        <v>233</v>
      </c>
      <c r="E221" s="155" t="s">
        <v>322</v>
      </c>
    </row>
    <row r="222" spans="1:5" ht="18.75">
      <c r="A222" s="148">
        <v>4</v>
      </c>
      <c r="B222" s="151" t="s">
        <v>177</v>
      </c>
      <c r="C222" s="148">
        <v>4</v>
      </c>
      <c r="D222" s="33" t="s">
        <v>234</v>
      </c>
      <c r="E222" s="155" t="s">
        <v>322</v>
      </c>
    </row>
    <row r="223" spans="1:5" ht="22.5" customHeight="1">
      <c r="A223" s="148"/>
      <c r="B223" s="151"/>
      <c r="C223" s="148">
        <v>5</v>
      </c>
      <c r="D223" s="33" t="s">
        <v>235</v>
      </c>
      <c r="E223" s="160" t="s">
        <v>317</v>
      </c>
    </row>
    <row r="224" spans="1:5" ht="18.75">
      <c r="A224" s="148"/>
      <c r="B224" s="151"/>
      <c r="C224" s="148">
        <v>6</v>
      </c>
      <c r="D224" s="33" t="s">
        <v>236</v>
      </c>
      <c r="E224" s="160" t="s">
        <v>317</v>
      </c>
    </row>
    <row r="225" spans="1:5" ht="18.75">
      <c r="A225" s="148">
        <v>5</v>
      </c>
      <c r="B225" s="151" t="s">
        <v>132</v>
      </c>
      <c r="C225" s="32">
        <v>7</v>
      </c>
      <c r="D225" s="33" t="s">
        <v>113</v>
      </c>
      <c r="E225" s="150"/>
    </row>
    <row r="226" spans="1:5" ht="18.75">
      <c r="A226" s="148" t="s">
        <v>86</v>
      </c>
      <c r="B226" s="161" t="s">
        <v>74</v>
      </c>
      <c r="C226" s="32" t="s">
        <v>474</v>
      </c>
      <c r="D226" s="33" t="s">
        <v>237</v>
      </c>
      <c r="E226" s="218" t="s">
        <v>326</v>
      </c>
    </row>
    <row r="227" spans="1:5" ht="18.75">
      <c r="A227" s="148" t="s">
        <v>87</v>
      </c>
      <c r="B227" s="161" t="s">
        <v>75</v>
      </c>
      <c r="C227" s="32" t="s">
        <v>475</v>
      </c>
      <c r="D227" s="33" t="s">
        <v>197</v>
      </c>
      <c r="E227" s="220"/>
    </row>
    <row r="228" spans="1:5" ht="18.75">
      <c r="A228" s="148" t="s">
        <v>88</v>
      </c>
      <c r="B228" s="161" t="s">
        <v>73</v>
      </c>
      <c r="C228" s="35" t="s">
        <v>476</v>
      </c>
      <c r="D228" s="33" t="s">
        <v>198</v>
      </c>
      <c r="E228" s="220"/>
    </row>
    <row r="229" spans="1:5" ht="18.75">
      <c r="A229" s="148"/>
      <c r="B229" s="161"/>
      <c r="C229" s="65" t="s">
        <v>477</v>
      </c>
      <c r="D229" s="33" t="s">
        <v>190</v>
      </c>
      <c r="E229" s="219"/>
    </row>
    <row r="230" spans="1:5" ht="18.75">
      <c r="A230" s="148">
        <v>6</v>
      </c>
      <c r="B230" s="151" t="s">
        <v>114</v>
      </c>
      <c r="C230" s="148">
        <v>8</v>
      </c>
      <c r="D230" s="151" t="s">
        <v>114</v>
      </c>
      <c r="E230" s="150"/>
    </row>
  </sheetData>
  <sheetProtection/>
  <mergeCells count="53">
    <mergeCell ref="E209:E212"/>
    <mergeCell ref="B218:B219"/>
    <mergeCell ref="C218:C219"/>
    <mergeCell ref="E226:E229"/>
    <mergeCell ref="E147:E150"/>
    <mergeCell ref="C160:C162"/>
    <mergeCell ref="D160:D162"/>
    <mergeCell ref="E160:E162"/>
    <mergeCell ref="E170:E173"/>
    <mergeCell ref="E193:E196"/>
    <mergeCell ref="D94:D95"/>
    <mergeCell ref="E94:E95"/>
    <mergeCell ref="E109:E112"/>
    <mergeCell ref="E125:E128"/>
    <mergeCell ref="B132:B133"/>
    <mergeCell ref="C140:C141"/>
    <mergeCell ref="D140:D141"/>
    <mergeCell ref="E140:E141"/>
    <mergeCell ref="D78:D79"/>
    <mergeCell ref="E78:E79"/>
    <mergeCell ref="C83:C84"/>
    <mergeCell ref="D83:D84"/>
    <mergeCell ref="E83:E84"/>
    <mergeCell ref="C85:C89"/>
    <mergeCell ref="D85:D89"/>
    <mergeCell ref="E85:E89"/>
    <mergeCell ref="E44:E47"/>
    <mergeCell ref="C55:C57"/>
    <mergeCell ref="D55:D57"/>
    <mergeCell ref="E55:E57"/>
    <mergeCell ref="E65:E68"/>
    <mergeCell ref="D76:D77"/>
    <mergeCell ref="E76:E77"/>
    <mergeCell ref="E73:E74"/>
    <mergeCell ref="C27:C28"/>
    <mergeCell ref="D27:D28"/>
    <mergeCell ref="E27:E28"/>
    <mergeCell ref="C30:C31"/>
    <mergeCell ref="D30:D31"/>
    <mergeCell ref="E30:E31"/>
    <mergeCell ref="C7:C8"/>
    <mergeCell ref="D7:D8"/>
    <mergeCell ref="E7:E8"/>
    <mergeCell ref="E18:E21"/>
    <mergeCell ref="C25:C26"/>
    <mergeCell ref="D25:D26"/>
    <mergeCell ref="E25:E26"/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="70" zoomScaleNormal="70" zoomScalePageLayoutView="0" workbookViewId="0" topLeftCell="A20">
      <selection activeCell="J33" sqref="J33"/>
    </sheetView>
  </sheetViews>
  <sheetFormatPr defaultColWidth="9.00390625" defaultRowHeight="15"/>
  <cols>
    <col min="1" max="1" width="8.421875" style="87" customWidth="1"/>
    <col min="2" max="2" width="22.57421875" style="80" customWidth="1"/>
    <col min="3" max="3" width="9.00390625" style="80" customWidth="1"/>
    <col min="4" max="4" width="7.8515625" style="80" customWidth="1"/>
    <col min="5" max="5" width="8.57421875" style="80" bestFit="1" customWidth="1"/>
    <col min="6" max="6" width="8.140625" style="87" customWidth="1"/>
    <col min="7" max="7" width="6.57421875" style="80" customWidth="1"/>
    <col min="8" max="8" width="42.140625" style="80" customWidth="1"/>
    <col min="9" max="9" width="14.57421875" style="80" customWidth="1"/>
    <col min="10" max="10" width="12.7109375" style="80" customWidth="1"/>
    <col min="11" max="11" width="27.8515625" style="87" hidden="1" customWidth="1"/>
    <col min="12" max="12" width="12.28125" style="80" customWidth="1"/>
    <col min="13" max="13" width="11.421875" style="80" customWidth="1"/>
    <col min="14" max="14" width="10.140625" style="80" customWidth="1"/>
    <col min="15" max="15" width="16.28125" style="80" customWidth="1"/>
    <col min="16" max="16" width="7.140625" style="80" customWidth="1"/>
    <col min="17" max="17" width="15.8515625" style="80" customWidth="1"/>
    <col min="18" max="18" width="5.8515625" style="80" customWidth="1"/>
    <col min="19" max="19" width="25.28125" style="80" customWidth="1"/>
    <col min="20" max="20" width="16.57421875" style="80" customWidth="1"/>
    <col min="21" max="21" width="16.8515625" style="80" bestFit="1" customWidth="1"/>
    <col min="22" max="22" width="14.57421875" style="80" bestFit="1" customWidth="1"/>
    <col min="23" max="16384" width="9.00390625" style="80" customWidth="1"/>
  </cols>
  <sheetData>
    <row r="1" spans="1:16" s="73" customFormat="1" ht="12.75" customHeight="1">
      <c r="A1" s="239" t="s">
        <v>354</v>
      </c>
      <c r="B1" s="239"/>
      <c r="C1" s="239" t="s">
        <v>332</v>
      </c>
      <c r="D1" s="239"/>
      <c r="E1" s="239"/>
      <c r="F1" s="239"/>
      <c r="G1" s="239"/>
      <c r="H1" s="239"/>
      <c r="I1" s="239"/>
      <c r="J1" s="239"/>
      <c r="K1" s="239"/>
      <c r="L1" s="239"/>
      <c r="M1" s="234" t="s">
        <v>333</v>
      </c>
      <c r="N1" s="234"/>
      <c r="O1" s="71"/>
      <c r="P1" s="72"/>
    </row>
    <row r="2" spans="1:16" s="73" customFormat="1" ht="12" customHeight="1">
      <c r="A2" s="239" t="s">
        <v>355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4"/>
      <c r="N2" s="234"/>
      <c r="O2" s="71"/>
      <c r="P2" s="72"/>
    </row>
    <row r="3" spans="1:16" s="73" customFormat="1" ht="23.25" customHeight="1">
      <c r="A3" s="239" t="s">
        <v>356</v>
      </c>
      <c r="B3" s="239"/>
      <c r="C3" s="240" t="s">
        <v>392</v>
      </c>
      <c r="D3" s="240"/>
      <c r="E3" s="240"/>
      <c r="F3" s="240"/>
      <c r="G3" s="240"/>
      <c r="H3" s="240"/>
      <c r="I3" s="240"/>
      <c r="J3" s="240"/>
      <c r="K3" s="240"/>
      <c r="L3" s="240"/>
      <c r="M3" s="99"/>
      <c r="N3" s="99"/>
      <c r="O3" s="74"/>
      <c r="P3" s="72"/>
    </row>
    <row r="4" spans="1:16" s="73" customFormat="1" ht="0.75" customHeight="1">
      <c r="A4" s="98"/>
      <c r="B4" s="100"/>
      <c r="C4" s="97"/>
      <c r="D4" s="97"/>
      <c r="E4" s="97"/>
      <c r="F4" s="104"/>
      <c r="G4" s="97"/>
      <c r="H4" s="97"/>
      <c r="I4" s="96"/>
      <c r="J4" s="97"/>
      <c r="K4" s="97"/>
      <c r="L4" s="100"/>
      <c r="M4" s="100"/>
      <c r="N4" s="100"/>
      <c r="O4" s="75"/>
      <c r="P4" s="72"/>
    </row>
    <row r="5" spans="1:17" s="77" customFormat="1" ht="74.25" customHeight="1">
      <c r="A5" s="101" t="s">
        <v>334</v>
      </c>
      <c r="B5" s="101" t="s">
        <v>335</v>
      </c>
      <c r="C5" s="101" t="s">
        <v>336</v>
      </c>
      <c r="D5" s="101" t="s">
        <v>337</v>
      </c>
      <c r="E5" s="102" t="s">
        <v>362</v>
      </c>
      <c r="F5" s="101" t="s">
        <v>338</v>
      </c>
      <c r="G5" s="101" t="s">
        <v>339</v>
      </c>
      <c r="H5" s="101" t="s">
        <v>340</v>
      </c>
      <c r="I5" s="101" t="s">
        <v>327</v>
      </c>
      <c r="J5" s="101" t="s">
        <v>363</v>
      </c>
      <c r="K5" s="101"/>
      <c r="L5" s="101" t="s">
        <v>364</v>
      </c>
      <c r="M5" s="101" t="s">
        <v>365</v>
      </c>
      <c r="N5" s="101" t="s">
        <v>357</v>
      </c>
      <c r="O5" s="76"/>
      <c r="Q5" s="78"/>
    </row>
    <row r="6" spans="1:15" s="79" customFormat="1" ht="13.5" customHeight="1">
      <c r="A6" s="103" t="s">
        <v>341</v>
      </c>
      <c r="B6" s="103" t="s">
        <v>342</v>
      </c>
      <c r="C6" s="103" t="s">
        <v>343</v>
      </c>
      <c r="D6" s="103" t="s">
        <v>344</v>
      </c>
      <c r="E6" s="103" t="s">
        <v>345</v>
      </c>
      <c r="F6" s="103" t="s">
        <v>346</v>
      </c>
      <c r="G6" s="128" t="s">
        <v>347</v>
      </c>
      <c r="H6" s="127" t="s">
        <v>348</v>
      </c>
      <c r="I6" s="127" t="s">
        <v>349</v>
      </c>
      <c r="J6" s="127" t="s">
        <v>350</v>
      </c>
      <c r="K6" s="127" t="s">
        <v>349</v>
      </c>
      <c r="L6" s="127" t="s">
        <v>351</v>
      </c>
      <c r="M6" s="127" t="s">
        <v>366</v>
      </c>
      <c r="N6" s="127" t="s">
        <v>367</v>
      </c>
      <c r="O6" s="70"/>
    </row>
    <row r="7" spans="1:19" s="81" customFormat="1" ht="19.5" customHeight="1">
      <c r="A7" s="129">
        <v>1</v>
      </c>
      <c r="B7" s="111" t="s">
        <v>388</v>
      </c>
      <c r="C7" s="111">
        <v>14</v>
      </c>
      <c r="D7" s="111">
        <v>50</v>
      </c>
      <c r="E7" s="105">
        <v>200</v>
      </c>
      <c r="F7" s="106"/>
      <c r="G7" s="112"/>
      <c r="H7" s="107" t="s">
        <v>245</v>
      </c>
      <c r="I7" s="113" t="s">
        <v>244</v>
      </c>
      <c r="J7" s="112">
        <v>450000</v>
      </c>
      <c r="K7" s="105"/>
      <c r="L7" s="114">
        <f>J7/E7</f>
        <v>2250</v>
      </c>
      <c r="M7" s="105">
        <f>432000/1000</f>
        <v>432</v>
      </c>
      <c r="N7" s="115">
        <f>L7/M7</f>
        <v>5.208333333333333</v>
      </c>
      <c r="O7" s="82">
        <f>L7*1000</f>
        <v>2250000</v>
      </c>
      <c r="P7" s="238" t="s">
        <v>245</v>
      </c>
      <c r="Q7" s="238"/>
      <c r="R7" s="238"/>
      <c r="S7" s="235">
        <f>ROUNDUP(AVERAGE(O7:O12),-3)</f>
        <v>2000000</v>
      </c>
    </row>
    <row r="8" spans="1:20" s="81" customFormat="1" ht="18" customHeight="1">
      <c r="A8" s="106">
        <v>2</v>
      </c>
      <c r="B8" s="105" t="s">
        <v>328</v>
      </c>
      <c r="C8" s="105">
        <v>105</v>
      </c>
      <c r="D8" s="105">
        <v>51</v>
      </c>
      <c r="E8" s="105">
        <v>200</v>
      </c>
      <c r="F8" s="106"/>
      <c r="G8" s="112"/>
      <c r="H8" s="107" t="s">
        <v>245</v>
      </c>
      <c r="I8" s="113" t="s">
        <v>246</v>
      </c>
      <c r="J8" s="112">
        <v>500000</v>
      </c>
      <c r="K8" s="108">
        <f>(1600000*80%*175)/1000</f>
        <v>224000</v>
      </c>
      <c r="L8" s="116">
        <f aca="true" t="shared" si="0" ref="L8:L32">(J8-K8)/E8</f>
        <v>1380</v>
      </c>
      <c r="M8" s="105">
        <f>432000/1000</f>
        <v>432</v>
      </c>
      <c r="N8" s="115">
        <f aca="true" t="shared" si="1" ref="N8:N32">L8/M8</f>
        <v>3.1944444444444446</v>
      </c>
      <c r="O8" s="82">
        <f>L8*1000</f>
        <v>1380000</v>
      </c>
      <c r="P8" s="238"/>
      <c r="Q8" s="238"/>
      <c r="R8" s="238"/>
      <c r="S8" s="236"/>
      <c r="T8" s="83"/>
    </row>
    <row r="9" spans="1:20" s="81" customFormat="1" ht="12.75" customHeight="1">
      <c r="A9" s="106">
        <v>3</v>
      </c>
      <c r="B9" s="105" t="s">
        <v>387</v>
      </c>
      <c r="C9" s="105">
        <v>35</v>
      </c>
      <c r="D9" s="105">
        <v>52</v>
      </c>
      <c r="E9" s="105">
        <v>163.8</v>
      </c>
      <c r="F9" s="106"/>
      <c r="G9" s="106"/>
      <c r="H9" s="107" t="s">
        <v>245</v>
      </c>
      <c r="I9" s="113" t="s">
        <v>358</v>
      </c>
      <c r="J9" s="112">
        <v>240000</v>
      </c>
      <c r="K9" s="108">
        <f>(700000*80%*60)/1000</f>
        <v>33600</v>
      </c>
      <c r="L9" s="116">
        <f t="shared" si="0"/>
        <v>1260.07326007326</v>
      </c>
      <c r="M9" s="105">
        <v>432</v>
      </c>
      <c r="N9" s="115">
        <f t="shared" si="1"/>
        <v>2.9168362501695833</v>
      </c>
      <c r="O9" s="82">
        <f>L9*1000</f>
        <v>1260073.26007326</v>
      </c>
      <c r="P9" s="238"/>
      <c r="Q9" s="238"/>
      <c r="R9" s="238"/>
      <c r="S9" s="236"/>
      <c r="T9" s="83"/>
    </row>
    <row r="10" spans="1:20" s="81" customFormat="1" ht="15.75" customHeight="1">
      <c r="A10" s="106">
        <v>4</v>
      </c>
      <c r="B10" s="105" t="s">
        <v>386</v>
      </c>
      <c r="C10" s="105">
        <v>39</v>
      </c>
      <c r="D10" s="105">
        <v>52</v>
      </c>
      <c r="E10" s="105">
        <v>163.8</v>
      </c>
      <c r="F10" s="106"/>
      <c r="G10" s="112"/>
      <c r="H10" s="107" t="s">
        <v>245</v>
      </c>
      <c r="I10" s="113" t="s">
        <v>248</v>
      </c>
      <c r="J10" s="112">
        <v>650000</v>
      </c>
      <c r="K10" s="108">
        <f>(2000000*80%*E10)/1000</f>
        <v>262080.00000000003</v>
      </c>
      <c r="L10" s="116">
        <f t="shared" si="0"/>
        <v>2368.253968253968</v>
      </c>
      <c r="M10" s="105">
        <v>432</v>
      </c>
      <c r="N10" s="115">
        <f t="shared" si="1"/>
        <v>5.48206937095826</v>
      </c>
      <c r="O10" s="82">
        <f aca="true" t="shared" si="2" ref="O10:O32">L10*1000</f>
        <v>2368253.9682539683</v>
      </c>
      <c r="P10" s="238"/>
      <c r="Q10" s="238"/>
      <c r="R10" s="238"/>
      <c r="S10" s="236"/>
      <c r="T10" s="83"/>
    </row>
    <row r="11" spans="1:20" s="81" customFormat="1" ht="14.25" customHeight="1">
      <c r="A11" s="106">
        <v>5</v>
      </c>
      <c r="B11" s="105" t="s">
        <v>385</v>
      </c>
      <c r="C11" s="105">
        <v>26</v>
      </c>
      <c r="D11" s="105">
        <v>52</v>
      </c>
      <c r="E11" s="105">
        <v>163.8</v>
      </c>
      <c r="F11" s="106"/>
      <c r="G11" s="112"/>
      <c r="H11" s="107" t="s">
        <v>245</v>
      </c>
      <c r="I11" s="113" t="s">
        <v>249</v>
      </c>
      <c r="J11" s="112">
        <v>600000</v>
      </c>
      <c r="K11" s="108">
        <f>(2000000*80%*E11)/1000</f>
        <v>262080.00000000003</v>
      </c>
      <c r="L11" s="116">
        <f t="shared" si="0"/>
        <v>2063.003663003663</v>
      </c>
      <c r="M11" s="105">
        <v>432</v>
      </c>
      <c r="N11" s="115">
        <f t="shared" si="1"/>
        <v>4.775471442138109</v>
      </c>
      <c r="O11" s="82">
        <f t="shared" si="2"/>
        <v>2063003.663003663</v>
      </c>
      <c r="P11" s="238"/>
      <c r="Q11" s="238"/>
      <c r="R11" s="238"/>
      <c r="S11" s="236"/>
      <c r="T11" s="83"/>
    </row>
    <row r="12" spans="1:20" s="81" customFormat="1" ht="18" customHeight="1">
      <c r="A12" s="106">
        <v>6</v>
      </c>
      <c r="B12" s="105" t="s">
        <v>384</v>
      </c>
      <c r="C12" s="105">
        <v>29</v>
      </c>
      <c r="D12" s="105">
        <v>52</v>
      </c>
      <c r="E12" s="105">
        <v>163.8</v>
      </c>
      <c r="F12" s="106"/>
      <c r="G12" s="112"/>
      <c r="H12" s="107" t="s">
        <v>245</v>
      </c>
      <c r="I12" s="113" t="s">
        <v>250</v>
      </c>
      <c r="J12" s="112">
        <v>700000</v>
      </c>
      <c r="K12" s="108">
        <f>(2000000*80%*E12)/1000</f>
        <v>262080.00000000003</v>
      </c>
      <c r="L12" s="116">
        <f t="shared" si="0"/>
        <v>2673.5042735042734</v>
      </c>
      <c r="M12" s="105">
        <v>432</v>
      </c>
      <c r="N12" s="115">
        <f t="shared" si="1"/>
        <v>6.188667299778411</v>
      </c>
      <c r="O12" s="82">
        <f t="shared" si="2"/>
        <v>2673504.2735042735</v>
      </c>
      <c r="P12" s="238"/>
      <c r="Q12" s="238"/>
      <c r="R12" s="238"/>
      <c r="S12" s="236"/>
      <c r="T12" s="83"/>
    </row>
    <row r="13" spans="1:19" s="81" customFormat="1" ht="16.5" customHeight="1">
      <c r="A13" s="106">
        <v>7</v>
      </c>
      <c r="B13" s="105" t="s">
        <v>383</v>
      </c>
      <c r="C13" s="105">
        <v>182</v>
      </c>
      <c r="D13" s="105">
        <v>51</v>
      </c>
      <c r="E13" s="105">
        <v>144</v>
      </c>
      <c r="F13" s="106"/>
      <c r="G13" s="106"/>
      <c r="H13" s="117" t="s">
        <v>360</v>
      </c>
      <c r="I13" s="113" t="s">
        <v>251</v>
      </c>
      <c r="J13" s="112">
        <v>350000</v>
      </c>
      <c r="K13" s="108"/>
      <c r="L13" s="116">
        <f t="shared" si="0"/>
        <v>2430.5555555555557</v>
      </c>
      <c r="M13" s="105">
        <v>432</v>
      </c>
      <c r="N13" s="115">
        <f t="shared" si="1"/>
        <v>5.626286008230453</v>
      </c>
      <c r="O13" s="82">
        <f t="shared" si="2"/>
        <v>2430555.5555555555</v>
      </c>
      <c r="P13" s="237" t="s">
        <v>252</v>
      </c>
      <c r="Q13" s="237"/>
      <c r="R13" s="237"/>
      <c r="S13" s="235">
        <f>ROUNDUP(AVERAGE(O14:O15),-3)</f>
        <v>1432000</v>
      </c>
    </row>
    <row r="14" spans="1:19" s="81" customFormat="1" ht="18.75" customHeight="1">
      <c r="A14" s="106">
        <v>8</v>
      </c>
      <c r="B14" s="105" t="s">
        <v>383</v>
      </c>
      <c r="C14" s="107" t="s">
        <v>329</v>
      </c>
      <c r="D14" s="105">
        <v>51</v>
      </c>
      <c r="E14" s="105">
        <v>144</v>
      </c>
      <c r="F14" s="106"/>
      <c r="G14" s="112"/>
      <c r="H14" s="117" t="s">
        <v>359</v>
      </c>
      <c r="I14" s="113" t="s">
        <v>247</v>
      </c>
      <c r="J14" s="112">
        <v>250000</v>
      </c>
      <c r="K14" s="108"/>
      <c r="L14" s="116">
        <f t="shared" si="0"/>
        <v>1736.111111111111</v>
      </c>
      <c r="M14" s="105">
        <v>432</v>
      </c>
      <c r="N14" s="115">
        <f t="shared" si="1"/>
        <v>4.018775720164609</v>
      </c>
      <c r="O14" s="82">
        <f t="shared" si="2"/>
        <v>1736111.111111111</v>
      </c>
      <c r="P14" s="237"/>
      <c r="Q14" s="237"/>
      <c r="R14" s="237"/>
      <c r="S14" s="236"/>
    </row>
    <row r="15" spans="1:20" s="81" customFormat="1" ht="18.75" customHeight="1">
      <c r="A15" s="106">
        <v>9</v>
      </c>
      <c r="B15" s="105" t="s">
        <v>330</v>
      </c>
      <c r="C15" s="105">
        <v>75</v>
      </c>
      <c r="D15" s="105">
        <v>51</v>
      </c>
      <c r="E15" s="105">
        <v>239.67</v>
      </c>
      <c r="F15" s="106"/>
      <c r="G15" s="112"/>
      <c r="H15" s="117" t="s">
        <v>359</v>
      </c>
      <c r="I15" s="113" t="s">
        <v>253</v>
      </c>
      <c r="J15" s="112">
        <v>270000</v>
      </c>
      <c r="K15" s="108"/>
      <c r="L15" s="116">
        <f t="shared" si="0"/>
        <v>1126.5490048817123</v>
      </c>
      <c r="M15" s="105">
        <v>432</v>
      </c>
      <c r="N15" s="115">
        <f t="shared" si="1"/>
        <v>2.607752326115075</v>
      </c>
      <c r="O15" s="82">
        <f t="shared" si="2"/>
        <v>1126549.0048817124</v>
      </c>
      <c r="P15" s="237"/>
      <c r="Q15" s="237"/>
      <c r="R15" s="237"/>
      <c r="S15" s="236"/>
      <c r="T15" s="83"/>
    </row>
    <row r="16" spans="1:19" s="81" customFormat="1" ht="19.5" customHeight="1">
      <c r="A16" s="106">
        <v>10</v>
      </c>
      <c r="B16" s="105" t="s">
        <v>382</v>
      </c>
      <c r="C16" s="105">
        <v>50</v>
      </c>
      <c r="D16" s="105">
        <v>52</v>
      </c>
      <c r="E16" s="105">
        <v>143</v>
      </c>
      <c r="F16" s="106"/>
      <c r="G16" s="112"/>
      <c r="H16" s="117" t="s">
        <v>360</v>
      </c>
      <c r="I16" s="113" t="s">
        <v>264</v>
      </c>
      <c r="J16" s="112">
        <v>320000</v>
      </c>
      <c r="K16" s="108">
        <f>(1600000*80%*70)/1000</f>
        <v>89600</v>
      </c>
      <c r="L16" s="116">
        <f t="shared" si="0"/>
        <v>1611.188811188811</v>
      </c>
      <c r="M16" s="105">
        <v>396</v>
      </c>
      <c r="N16" s="115">
        <f t="shared" si="1"/>
        <v>4.0686586141131595</v>
      </c>
      <c r="O16" s="82">
        <f t="shared" si="2"/>
        <v>1611188.811188811</v>
      </c>
      <c r="P16" s="236" t="s">
        <v>254</v>
      </c>
      <c r="Q16" s="236"/>
      <c r="R16" s="236"/>
      <c r="S16" s="235">
        <f>ROUNDUP(AVERAGE(O16:O17),-3)</f>
        <v>1519000</v>
      </c>
    </row>
    <row r="17" spans="1:19" s="81" customFormat="1" ht="20.25" customHeight="1">
      <c r="A17" s="106">
        <v>11</v>
      </c>
      <c r="B17" s="105" t="s">
        <v>381</v>
      </c>
      <c r="C17" s="105">
        <v>79</v>
      </c>
      <c r="D17" s="105">
        <v>53</v>
      </c>
      <c r="E17" s="105">
        <v>189.4</v>
      </c>
      <c r="F17" s="106"/>
      <c r="G17" s="112"/>
      <c r="H17" s="117" t="s">
        <v>360</v>
      </c>
      <c r="I17" s="113" t="s">
        <v>265</v>
      </c>
      <c r="J17" s="112">
        <v>270000</v>
      </c>
      <c r="K17" s="108"/>
      <c r="L17" s="116">
        <f t="shared" si="0"/>
        <v>1425.5543822597676</v>
      </c>
      <c r="M17" s="105">
        <v>396</v>
      </c>
      <c r="N17" s="115">
        <f t="shared" si="1"/>
        <v>3.599884803686282</v>
      </c>
      <c r="O17" s="82">
        <f t="shared" si="2"/>
        <v>1425554.3822597677</v>
      </c>
      <c r="P17" s="236"/>
      <c r="Q17" s="236"/>
      <c r="R17" s="236"/>
      <c r="S17" s="235"/>
    </row>
    <row r="18" spans="1:19" s="81" customFormat="1" ht="22.5" customHeight="1">
      <c r="A18" s="106">
        <v>12</v>
      </c>
      <c r="B18" s="105" t="s">
        <v>331</v>
      </c>
      <c r="C18" s="105">
        <v>86</v>
      </c>
      <c r="D18" s="105">
        <v>51</v>
      </c>
      <c r="E18" s="105">
        <v>160</v>
      </c>
      <c r="F18" s="106"/>
      <c r="G18" s="112"/>
      <c r="H18" s="113" t="s">
        <v>118</v>
      </c>
      <c r="I18" s="113" t="s">
        <v>265</v>
      </c>
      <c r="J18" s="112">
        <v>400000</v>
      </c>
      <c r="K18" s="108">
        <f>(1600000*80%*146.64)/1000</f>
        <v>187699.19999999998</v>
      </c>
      <c r="L18" s="116">
        <f t="shared" si="0"/>
        <v>1326.88</v>
      </c>
      <c r="M18" s="105">
        <v>432</v>
      </c>
      <c r="N18" s="115">
        <f t="shared" si="1"/>
        <v>3.0714814814814817</v>
      </c>
      <c r="O18" s="82">
        <f t="shared" si="2"/>
        <v>1326880</v>
      </c>
      <c r="P18" s="236" t="s">
        <v>118</v>
      </c>
      <c r="Q18" s="236"/>
      <c r="R18" s="236"/>
      <c r="S18" s="84"/>
    </row>
    <row r="19" spans="1:21" s="81" customFormat="1" ht="21" customHeight="1">
      <c r="A19" s="106">
        <v>13</v>
      </c>
      <c r="B19" s="105" t="s">
        <v>380</v>
      </c>
      <c r="C19" s="105">
        <v>159</v>
      </c>
      <c r="D19" s="105">
        <v>51</v>
      </c>
      <c r="E19" s="105">
        <v>200</v>
      </c>
      <c r="F19" s="106"/>
      <c r="G19" s="112"/>
      <c r="H19" s="113" t="s">
        <v>266</v>
      </c>
      <c r="I19" s="113" t="s">
        <v>265</v>
      </c>
      <c r="J19" s="112">
        <v>250000</v>
      </c>
      <c r="K19" s="108"/>
      <c r="L19" s="116">
        <f t="shared" si="0"/>
        <v>1250</v>
      </c>
      <c r="M19" s="105">
        <v>432</v>
      </c>
      <c r="N19" s="115">
        <f t="shared" si="1"/>
        <v>2.8935185185185186</v>
      </c>
      <c r="O19" s="82">
        <f t="shared" si="2"/>
        <v>1250000</v>
      </c>
      <c r="P19" s="236" t="s">
        <v>266</v>
      </c>
      <c r="Q19" s="236"/>
      <c r="R19" s="84"/>
      <c r="S19" s="235"/>
      <c r="U19" s="85">
        <v>3000000</v>
      </c>
    </row>
    <row r="20" spans="1:21" s="81" customFormat="1" ht="19.5" customHeight="1">
      <c r="A20" s="106">
        <v>14</v>
      </c>
      <c r="B20" s="105" t="s">
        <v>379</v>
      </c>
      <c r="C20" s="105">
        <v>16</v>
      </c>
      <c r="D20" s="105">
        <v>51</v>
      </c>
      <c r="E20" s="105">
        <v>200</v>
      </c>
      <c r="F20" s="106"/>
      <c r="G20" s="112"/>
      <c r="H20" s="113" t="s">
        <v>255</v>
      </c>
      <c r="I20" s="113" t="s">
        <v>361</v>
      </c>
      <c r="J20" s="112">
        <v>500000</v>
      </c>
      <c r="K20" s="108">
        <f>(1600000*80%*96)/1000</f>
        <v>122880</v>
      </c>
      <c r="L20" s="116">
        <f t="shared" si="0"/>
        <v>1885.6</v>
      </c>
      <c r="M20" s="105">
        <v>432</v>
      </c>
      <c r="N20" s="115">
        <f t="shared" si="1"/>
        <v>4.364814814814815</v>
      </c>
      <c r="O20" s="82">
        <f t="shared" si="2"/>
        <v>1885600</v>
      </c>
      <c r="P20" s="236" t="s">
        <v>255</v>
      </c>
      <c r="Q20" s="236"/>
      <c r="R20" s="84"/>
      <c r="S20" s="236"/>
      <c r="T20" s="83">
        <f>(S19+S13)/2</f>
        <v>716000</v>
      </c>
      <c r="U20" s="235"/>
    </row>
    <row r="21" spans="1:21" s="81" customFormat="1" ht="24" customHeight="1">
      <c r="A21" s="106">
        <v>15</v>
      </c>
      <c r="B21" s="105" t="s">
        <v>378</v>
      </c>
      <c r="C21" s="105">
        <v>34</v>
      </c>
      <c r="D21" s="105">
        <v>51</v>
      </c>
      <c r="E21" s="105">
        <v>176</v>
      </c>
      <c r="F21" s="106"/>
      <c r="G21" s="112"/>
      <c r="H21" s="118" t="s">
        <v>119</v>
      </c>
      <c r="I21" s="113" t="s">
        <v>264</v>
      </c>
      <c r="J21" s="112">
        <v>170000</v>
      </c>
      <c r="K21" s="108">
        <f>(1600000*80%*55)/1000</f>
        <v>70400</v>
      </c>
      <c r="L21" s="116">
        <f t="shared" si="0"/>
        <v>565.9090909090909</v>
      </c>
      <c r="M21" s="105">
        <v>275</v>
      </c>
      <c r="N21" s="115">
        <f t="shared" si="1"/>
        <v>2.0578512396694215</v>
      </c>
      <c r="O21" s="82">
        <f t="shared" si="2"/>
        <v>565909.0909090908</v>
      </c>
      <c r="P21" s="237" t="s">
        <v>256</v>
      </c>
      <c r="Q21" s="237"/>
      <c r="R21" s="237"/>
      <c r="S21" s="241">
        <f>ROUNDUP(AVERAGE(O21:O23),-3)</f>
        <v>733000</v>
      </c>
      <c r="T21" s="83"/>
      <c r="U21" s="236"/>
    </row>
    <row r="22" spans="1:20" s="81" customFormat="1" ht="19.5" customHeight="1">
      <c r="A22" s="106">
        <v>16</v>
      </c>
      <c r="B22" s="105" t="s">
        <v>377</v>
      </c>
      <c r="C22" s="105">
        <v>176</v>
      </c>
      <c r="D22" s="105">
        <v>51</v>
      </c>
      <c r="E22" s="105">
        <v>100</v>
      </c>
      <c r="F22" s="106"/>
      <c r="G22" s="112"/>
      <c r="H22" s="118" t="s">
        <v>119</v>
      </c>
      <c r="I22" s="113" t="s">
        <v>361</v>
      </c>
      <c r="J22" s="112">
        <v>230000</v>
      </c>
      <c r="K22" s="108">
        <f>(2000000*80%*100)/1000</f>
        <v>160000</v>
      </c>
      <c r="L22" s="116">
        <f t="shared" si="0"/>
        <v>700</v>
      </c>
      <c r="M22" s="105">
        <v>275</v>
      </c>
      <c r="N22" s="115">
        <f t="shared" si="1"/>
        <v>2.5454545454545454</v>
      </c>
      <c r="O22" s="82">
        <f t="shared" si="2"/>
        <v>700000</v>
      </c>
      <c r="P22" s="237"/>
      <c r="Q22" s="237"/>
      <c r="R22" s="237"/>
      <c r="S22" s="237"/>
      <c r="T22" s="83"/>
    </row>
    <row r="23" spans="1:19" s="81" customFormat="1" ht="17.25" customHeight="1">
      <c r="A23" s="106">
        <v>17</v>
      </c>
      <c r="B23" s="105" t="s">
        <v>376</v>
      </c>
      <c r="C23" s="105">
        <v>182</v>
      </c>
      <c r="D23" s="105">
        <v>51</v>
      </c>
      <c r="E23" s="105">
        <v>136</v>
      </c>
      <c r="F23" s="106"/>
      <c r="G23" s="112"/>
      <c r="H23" s="118" t="s">
        <v>119</v>
      </c>
      <c r="I23" s="113" t="s">
        <v>244</v>
      </c>
      <c r="J23" s="112">
        <v>210000</v>
      </c>
      <c r="K23" s="108">
        <f>(1600000*80%*65)/1000</f>
        <v>83200</v>
      </c>
      <c r="L23" s="116">
        <f t="shared" si="0"/>
        <v>932.3529411764706</v>
      </c>
      <c r="M23" s="105">
        <v>275</v>
      </c>
      <c r="N23" s="115">
        <f t="shared" si="1"/>
        <v>3.3903743315508024</v>
      </c>
      <c r="O23" s="82">
        <f t="shared" si="2"/>
        <v>932352.9411764706</v>
      </c>
      <c r="P23" s="237"/>
      <c r="Q23" s="237"/>
      <c r="R23" s="237"/>
      <c r="S23" s="237"/>
    </row>
    <row r="24" spans="1:19" s="81" customFormat="1" ht="28.5">
      <c r="A24" s="106">
        <v>18</v>
      </c>
      <c r="B24" s="105" t="s">
        <v>375</v>
      </c>
      <c r="C24" s="105">
        <v>185</v>
      </c>
      <c r="D24" s="105">
        <v>51</v>
      </c>
      <c r="E24" s="105">
        <v>144</v>
      </c>
      <c r="F24" s="106"/>
      <c r="G24" s="112"/>
      <c r="H24" s="118" t="s">
        <v>120</v>
      </c>
      <c r="I24" s="113" t="s">
        <v>257</v>
      </c>
      <c r="J24" s="112">
        <v>200000</v>
      </c>
      <c r="K24" s="108">
        <f>(1600000*80%*75)/1000</f>
        <v>96000</v>
      </c>
      <c r="L24" s="116">
        <f t="shared" si="0"/>
        <v>722.2222222222222</v>
      </c>
      <c r="M24" s="105">
        <v>275</v>
      </c>
      <c r="N24" s="115">
        <f t="shared" si="1"/>
        <v>2.6262626262626263</v>
      </c>
      <c r="O24" s="82">
        <f t="shared" si="2"/>
        <v>722222.2222222221</v>
      </c>
      <c r="P24" s="236" t="s">
        <v>258</v>
      </c>
      <c r="Q24" s="236"/>
      <c r="R24" s="236"/>
      <c r="S24" s="84"/>
    </row>
    <row r="25" spans="1:19" s="81" customFormat="1" ht="33.75" customHeight="1">
      <c r="A25" s="106">
        <v>19</v>
      </c>
      <c r="B25" s="105" t="s">
        <v>374</v>
      </c>
      <c r="C25" s="105">
        <v>82</v>
      </c>
      <c r="D25" s="105">
        <v>53</v>
      </c>
      <c r="E25" s="105">
        <v>150</v>
      </c>
      <c r="F25" s="106"/>
      <c r="G25" s="112"/>
      <c r="H25" s="118" t="s">
        <v>121</v>
      </c>
      <c r="I25" s="113" t="s">
        <v>259</v>
      </c>
      <c r="J25" s="112">
        <v>110000</v>
      </c>
      <c r="K25" s="108"/>
      <c r="L25" s="116">
        <f t="shared" si="0"/>
        <v>733.3333333333334</v>
      </c>
      <c r="M25" s="105">
        <v>275</v>
      </c>
      <c r="N25" s="115">
        <f t="shared" si="1"/>
        <v>2.666666666666667</v>
      </c>
      <c r="O25" s="82">
        <f t="shared" si="2"/>
        <v>733333.3333333334</v>
      </c>
      <c r="P25" s="237" t="s">
        <v>260</v>
      </c>
      <c r="Q25" s="237"/>
      <c r="R25" s="237"/>
      <c r="S25" s="84"/>
    </row>
    <row r="26" spans="1:19" s="81" customFormat="1" ht="31.5" customHeight="1">
      <c r="A26" s="106">
        <v>20</v>
      </c>
      <c r="B26" s="105" t="s">
        <v>374</v>
      </c>
      <c r="C26" s="105">
        <v>88</v>
      </c>
      <c r="D26" s="105">
        <v>53</v>
      </c>
      <c r="E26" s="105">
        <v>144</v>
      </c>
      <c r="F26" s="106"/>
      <c r="G26" s="112"/>
      <c r="H26" s="118" t="s">
        <v>121</v>
      </c>
      <c r="I26" s="113" t="s">
        <v>249</v>
      </c>
      <c r="J26" s="112">
        <v>150000</v>
      </c>
      <c r="K26" s="108">
        <f>(1600000*80%*50)/1000</f>
        <v>64000</v>
      </c>
      <c r="L26" s="116">
        <f t="shared" si="0"/>
        <v>597.2222222222222</v>
      </c>
      <c r="M26" s="105">
        <v>275</v>
      </c>
      <c r="N26" s="115">
        <f t="shared" si="1"/>
        <v>2.1717171717171717</v>
      </c>
      <c r="O26" s="82">
        <f t="shared" si="2"/>
        <v>597222.2222222221</v>
      </c>
      <c r="P26" s="237"/>
      <c r="Q26" s="237"/>
      <c r="R26" s="237"/>
      <c r="S26" s="84"/>
    </row>
    <row r="27" spans="1:19" s="81" customFormat="1" ht="31.5" customHeight="1">
      <c r="A27" s="106">
        <v>21</v>
      </c>
      <c r="B27" s="105" t="s">
        <v>373</v>
      </c>
      <c r="C27" s="105">
        <v>89</v>
      </c>
      <c r="D27" s="105">
        <v>53</v>
      </c>
      <c r="E27" s="105">
        <v>150</v>
      </c>
      <c r="F27" s="106"/>
      <c r="G27" s="112"/>
      <c r="H27" s="118" t="s">
        <v>121</v>
      </c>
      <c r="I27" s="113" t="s">
        <v>248</v>
      </c>
      <c r="J27" s="112">
        <v>220000</v>
      </c>
      <c r="K27" s="108">
        <f>(1600000*80%*70)/1000</f>
        <v>89600</v>
      </c>
      <c r="L27" s="116">
        <f t="shared" si="0"/>
        <v>869.3333333333334</v>
      </c>
      <c r="M27" s="105">
        <v>275</v>
      </c>
      <c r="N27" s="115">
        <f t="shared" si="1"/>
        <v>3.161212121212121</v>
      </c>
      <c r="O27" s="82">
        <f t="shared" si="2"/>
        <v>869333.3333333334</v>
      </c>
      <c r="P27" s="237"/>
      <c r="Q27" s="237"/>
      <c r="R27" s="237"/>
      <c r="S27" s="80"/>
    </row>
    <row r="28" spans="1:19" s="81" customFormat="1" ht="30.75" customHeight="1">
      <c r="A28" s="106">
        <v>22</v>
      </c>
      <c r="B28" s="105" t="s">
        <v>372</v>
      </c>
      <c r="C28" s="105">
        <v>90</v>
      </c>
      <c r="D28" s="105">
        <v>53</v>
      </c>
      <c r="E28" s="105">
        <v>150</v>
      </c>
      <c r="F28" s="106"/>
      <c r="G28" s="112"/>
      <c r="H28" s="118" t="s">
        <v>121</v>
      </c>
      <c r="I28" s="113" t="s">
        <v>261</v>
      </c>
      <c r="J28" s="112">
        <v>100000</v>
      </c>
      <c r="K28" s="112"/>
      <c r="L28" s="116">
        <f t="shared" si="0"/>
        <v>666.6666666666666</v>
      </c>
      <c r="M28" s="105">
        <v>275</v>
      </c>
      <c r="N28" s="115">
        <f t="shared" si="1"/>
        <v>2.4242424242424243</v>
      </c>
      <c r="O28" s="82">
        <f t="shared" si="2"/>
        <v>666666.6666666666</v>
      </c>
      <c r="P28" s="237"/>
      <c r="Q28" s="237"/>
      <c r="R28" s="237"/>
      <c r="S28" s="80"/>
    </row>
    <row r="29" spans="1:19" s="81" customFormat="1" ht="45" customHeight="1">
      <c r="A29" s="106">
        <v>23</v>
      </c>
      <c r="B29" s="105" t="s">
        <v>371</v>
      </c>
      <c r="C29" s="105">
        <v>57</v>
      </c>
      <c r="D29" s="105">
        <v>54</v>
      </c>
      <c r="E29" s="105">
        <v>160</v>
      </c>
      <c r="F29" s="106"/>
      <c r="G29" s="112"/>
      <c r="H29" s="118" t="s">
        <v>123</v>
      </c>
      <c r="I29" s="113" t="s">
        <v>262</v>
      </c>
      <c r="J29" s="112">
        <v>120000</v>
      </c>
      <c r="K29" s="108"/>
      <c r="L29" s="116">
        <f t="shared" si="0"/>
        <v>750</v>
      </c>
      <c r="M29" s="105">
        <v>275</v>
      </c>
      <c r="N29" s="115">
        <f t="shared" si="1"/>
        <v>2.727272727272727</v>
      </c>
      <c r="O29" s="82">
        <f t="shared" si="2"/>
        <v>750000</v>
      </c>
      <c r="P29" s="237" t="s">
        <v>263</v>
      </c>
      <c r="Q29" s="237"/>
      <c r="R29" s="237"/>
      <c r="S29" s="80"/>
    </row>
    <row r="30" spans="1:19" s="81" customFormat="1" ht="41.25" customHeight="1">
      <c r="A30" s="106">
        <v>24</v>
      </c>
      <c r="B30" s="105" t="s">
        <v>370</v>
      </c>
      <c r="C30" s="105">
        <v>62</v>
      </c>
      <c r="D30" s="105">
        <v>54</v>
      </c>
      <c r="E30" s="105">
        <v>170.85</v>
      </c>
      <c r="F30" s="106"/>
      <c r="G30" s="112"/>
      <c r="H30" s="118" t="s">
        <v>123</v>
      </c>
      <c r="I30" s="113" t="s">
        <v>264</v>
      </c>
      <c r="J30" s="112">
        <v>200000</v>
      </c>
      <c r="K30" s="108">
        <f>(1600000*80%*60)/1000</f>
        <v>76800</v>
      </c>
      <c r="L30" s="116">
        <f t="shared" si="0"/>
        <v>721.1003804506878</v>
      </c>
      <c r="M30" s="105">
        <v>275</v>
      </c>
      <c r="N30" s="115">
        <f>L30/M30</f>
        <v>2.622183201638865</v>
      </c>
      <c r="O30" s="82">
        <f t="shared" si="2"/>
        <v>721100.3804506878</v>
      </c>
      <c r="P30" s="237"/>
      <c r="Q30" s="237"/>
      <c r="R30" s="237"/>
      <c r="S30" s="80"/>
    </row>
    <row r="31" spans="1:19" s="81" customFormat="1" ht="42" customHeight="1">
      <c r="A31" s="106">
        <v>25</v>
      </c>
      <c r="B31" s="105" t="s">
        <v>369</v>
      </c>
      <c r="C31" s="105">
        <v>52</v>
      </c>
      <c r="D31" s="105">
        <v>54</v>
      </c>
      <c r="E31" s="105">
        <v>160</v>
      </c>
      <c r="F31" s="106"/>
      <c r="G31" s="112"/>
      <c r="H31" s="118" t="s">
        <v>123</v>
      </c>
      <c r="I31" s="113" t="s">
        <v>244</v>
      </c>
      <c r="J31" s="112">
        <v>250000</v>
      </c>
      <c r="K31" s="108">
        <f>(1600000*80%*81.5)/1000</f>
        <v>104320</v>
      </c>
      <c r="L31" s="116">
        <f t="shared" si="0"/>
        <v>910.5</v>
      </c>
      <c r="M31" s="105">
        <v>275</v>
      </c>
      <c r="N31" s="115">
        <f>L31/M31</f>
        <v>3.310909090909091</v>
      </c>
      <c r="O31" s="82">
        <f t="shared" si="2"/>
        <v>910500</v>
      </c>
      <c r="P31" s="237"/>
      <c r="Q31" s="237"/>
      <c r="R31" s="237"/>
      <c r="S31" s="86"/>
    </row>
    <row r="32" spans="1:21" s="81" customFormat="1" ht="42.75">
      <c r="A32" s="106">
        <v>26</v>
      </c>
      <c r="B32" s="105" t="s">
        <v>368</v>
      </c>
      <c r="C32" s="105">
        <v>50</v>
      </c>
      <c r="D32" s="105">
        <v>52</v>
      </c>
      <c r="E32" s="105">
        <v>160</v>
      </c>
      <c r="F32" s="106"/>
      <c r="G32" s="112"/>
      <c r="H32" s="118" t="s">
        <v>123</v>
      </c>
      <c r="I32" s="113" t="s">
        <v>265</v>
      </c>
      <c r="J32" s="112">
        <v>180000</v>
      </c>
      <c r="K32" s="108">
        <f>(1600000*80%*75)/1000</f>
        <v>96000</v>
      </c>
      <c r="L32" s="116">
        <f t="shared" si="0"/>
        <v>525</v>
      </c>
      <c r="M32" s="105">
        <v>275</v>
      </c>
      <c r="N32" s="115">
        <f t="shared" si="1"/>
        <v>1.9090909090909092</v>
      </c>
      <c r="O32" s="82">
        <f t="shared" si="2"/>
        <v>525000</v>
      </c>
      <c r="P32" s="237"/>
      <c r="Q32" s="237"/>
      <c r="R32" s="237"/>
      <c r="S32" s="86"/>
      <c r="T32" s="83"/>
      <c r="U32" s="85"/>
    </row>
    <row r="33" spans="1:20" s="81" customFormat="1" ht="6" customHeight="1">
      <c r="A33" s="119"/>
      <c r="B33" s="109"/>
      <c r="C33" s="109"/>
      <c r="D33" s="109"/>
      <c r="E33" s="109"/>
      <c r="F33" s="119"/>
      <c r="G33" s="109"/>
      <c r="H33" s="109"/>
      <c r="I33" s="120"/>
      <c r="J33" s="119"/>
      <c r="K33" s="119"/>
      <c r="L33" s="119"/>
      <c r="M33" s="121"/>
      <c r="N33" s="121"/>
      <c r="O33" s="88"/>
      <c r="P33" s="80"/>
      <c r="Q33" s="80"/>
      <c r="R33" s="80"/>
      <c r="S33" s="80"/>
      <c r="T33" s="86"/>
    </row>
    <row r="34" spans="1:16" s="81" customFormat="1" ht="14.25" customHeight="1">
      <c r="A34" s="132"/>
      <c r="B34" s="137"/>
      <c r="C34" s="137"/>
      <c r="D34" s="137"/>
      <c r="E34" s="138"/>
      <c r="F34" s="137"/>
      <c r="G34" s="137"/>
      <c r="H34" s="137"/>
      <c r="I34" s="137"/>
      <c r="J34" s="243" t="s">
        <v>393</v>
      </c>
      <c r="K34" s="243"/>
      <c r="L34" s="243"/>
      <c r="M34" s="243"/>
      <c r="N34" s="243"/>
      <c r="O34" s="94"/>
      <c r="P34" s="95"/>
    </row>
    <row r="35" spans="1:19" s="81" customFormat="1" ht="14.25" customHeight="1">
      <c r="A35" s="132"/>
      <c r="B35" s="242" t="s">
        <v>352</v>
      </c>
      <c r="C35" s="242"/>
      <c r="D35" s="242"/>
      <c r="E35" s="242"/>
      <c r="F35" s="137"/>
      <c r="G35" s="137"/>
      <c r="H35" s="137"/>
      <c r="I35" s="137"/>
      <c r="J35" s="242" t="s">
        <v>389</v>
      </c>
      <c r="K35" s="242"/>
      <c r="L35" s="242"/>
      <c r="M35" s="242"/>
      <c r="N35" s="139"/>
      <c r="O35" s="90"/>
      <c r="P35" s="95"/>
      <c r="S35" s="83"/>
    </row>
    <row r="36" spans="1:16" s="81" customFormat="1" ht="14.25" customHeight="1">
      <c r="A36" s="132"/>
      <c r="B36" s="243" t="s">
        <v>353</v>
      </c>
      <c r="C36" s="243"/>
      <c r="D36" s="243"/>
      <c r="E36" s="243"/>
      <c r="F36" s="137"/>
      <c r="G36" s="137"/>
      <c r="H36" s="137"/>
      <c r="I36" s="137"/>
      <c r="J36" s="243" t="s">
        <v>390</v>
      </c>
      <c r="K36" s="243"/>
      <c r="L36" s="243"/>
      <c r="M36" s="243"/>
      <c r="N36" s="139"/>
      <c r="O36" s="90"/>
      <c r="P36" s="95"/>
    </row>
    <row r="37" spans="1:16" s="81" customFormat="1" ht="16.5">
      <c r="A37" s="132"/>
      <c r="B37" s="140"/>
      <c r="C37" s="140"/>
      <c r="D37" s="140"/>
      <c r="E37" s="140"/>
      <c r="F37" s="137"/>
      <c r="G37" s="137"/>
      <c r="H37" s="137"/>
      <c r="I37" s="137"/>
      <c r="J37" s="140"/>
      <c r="K37" s="140"/>
      <c r="L37" s="140"/>
      <c r="M37" s="140"/>
      <c r="N37" s="139"/>
      <c r="O37" s="94"/>
      <c r="P37" s="95"/>
    </row>
    <row r="38" spans="1:16" s="81" customFormat="1" ht="15">
      <c r="A38" s="132"/>
      <c r="B38" s="134"/>
      <c r="C38" s="132"/>
      <c r="D38" s="132"/>
      <c r="E38" s="133"/>
      <c r="F38" s="132"/>
      <c r="G38" s="132"/>
      <c r="H38" s="132"/>
      <c r="I38" s="132"/>
      <c r="J38" s="132"/>
      <c r="K38" s="132"/>
      <c r="L38" s="132"/>
      <c r="M38" s="135"/>
      <c r="N38" s="123"/>
      <c r="O38" s="90"/>
      <c r="P38" s="95"/>
    </row>
    <row r="39" spans="1:16" s="81" customFormat="1" ht="14.25">
      <c r="A39" s="130"/>
      <c r="B39" s="122"/>
      <c r="C39" s="122"/>
      <c r="D39" s="122"/>
      <c r="E39" s="122"/>
      <c r="F39" s="126"/>
      <c r="G39" s="124"/>
      <c r="H39" s="124"/>
      <c r="I39" s="110"/>
      <c r="J39" s="126"/>
      <c r="K39" s="125"/>
      <c r="L39" s="122"/>
      <c r="M39" s="123"/>
      <c r="N39" s="123"/>
      <c r="O39" s="94"/>
      <c r="P39" s="95"/>
    </row>
    <row r="40" spans="1:16" s="81" customFormat="1" ht="12.75">
      <c r="A40" s="131"/>
      <c r="B40" s="89"/>
      <c r="C40" s="89"/>
      <c r="D40" s="89"/>
      <c r="E40" s="89"/>
      <c r="F40" s="93"/>
      <c r="G40" s="91"/>
      <c r="H40" s="91"/>
      <c r="J40" s="93"/>
      <c r="K40" s="92"/>
      <c r="L40" s="89"/>
      <c r="M40" s="90"/>
      <c r="N40" s="90"/>
      <c r="O40" s="90"/>
      <c r="P40" s="95"/>
    </row>
    <row r="41" spans="1:16" s="81" customFormat="1" ht="12.75">
      <c r="A41" s="131"/>
      <c r="B41" s="89"/>
      <c r="C41" s="89"/>
      <c r="D41" s="89"/>
      <c r="E41" s="89"/>
      <c r="F41" s="93"/>
      <c r="G41" s="91"/>
      <c r="H41" s="91"/>
      <c r="J41" s="93"/>
      <c r="K41" s="92"/>
      <c r="L41" s="89"/>
      <c r="M41" s="90"/>
      <c r="N41" s="90"/>
      <c r="O41" s="90"/>
      <c r="P41" s="95"/>
    </row>
    <row r="42" spans="1:16" s="81" customFormat="1" ht="12.75">
      <c r="A42" s="131"/>
      <c r="B42" s="89"/>
      <c r="C42" s="89"/>
      <c r="D42" s="89"/>
      <c r="E42" s="89"/>
      <c r="F42" s="93"/>
      <c r="G42" s="91"/>
      <c r="H42" s="91"/>
      <c r="J42" s="93"/>
      <c r="K42" s="92"/>
      <c r="L42" s="89"/>
      <c r="M42" s="90"/>
      <c r="N42" s="90"/>
      <c r="O42" s="90"/>
      <c r="P42" s="95"/>
    </row>
    <row r="43" spans="1:16" s="81" customFormat="1" ht="12.75">
      <c r="A43" s="131"/>
      <c r="B43" s="89"/>
      <c r="C43" s="89"/>
      <c r="D43" s="89"/>
      <c r="E43" s="89"/>
      <c r="F43" s="93"/>
      <c r="G43" s="91"/>
      <c r="H43" s="91"/>
      <c r="J43" s="93"/>
      <c r="K43" s="92"/>
      <c r="L43" s="89"/>
      <c r="M43" s="90"/>
      <c r="N43" s="90"/>
      <c r="O43" s="90"/>
      <c r="P43" s="95"/>
    </row>
    <row r="44" spans="1:16" s="81" customFormat="1" ht="12.75">
      <c r="A44" s="131"/>
      <c r="B44" s="89"/>
      <c r="C44" s="89"/>
      <c r="D44" s="89"/>
      <c r="E44" s="89"/>
      <c r="F44" s="93"/>
      <c r="G44" s="91"/>
      <c r="H44" s="91"/>
      <c r="J44" s="93"/>
      <c r="K44" s="92"/>
      <c r="L44" s="89"/>
      <c r="M44" s="90"/>
      <c r="N44" s="90"/>
      <c r="O44" s="90"/>
      <c r="P44" s="95"/>
    </row>
    <row r="45" spans="1:16" s="81" customFormat="1" ht="12.75">
      <c r="A45" s="131"/>
      <c r="B45" s="89"/>
      <c r="C45" s="89"/>
      <c r="D45" s="89"/>
      <c r="E45" s="89"/>
      <c r="F45" s="93"/>
      <c r="G45" s="91"/>
      <c r="H45" s="91"/>
      <c r="J45" s="93"/>
      <c r="K45" s="92"/>
      <c r="L45" s="89"/>
      <c r="M45" s="90"/>
      <c r="N45" s="90"/>
      <c r="O45" s="90"/>
      <c r="P45" s="95"/>
    </row>
    <row r="46" spans="1:16" s="81" customFormat="1" ht="12.75">
      <c r="A46" s="131"/>
      <c r="B46" s="89"/>
      <c r="C46" s="89"/>
      <c r="D46" s="89"/>
      <c r="E46" s="89"/>
      <c r="F46" s="93"/>
      <c r="G46" s="91"/>
      <c r="H46" s="91"/>
      <c r="J46" s="93"/>
      <c r="K46" s="92"/>
      <c r="L46" s="89"/>
      <c r="M46" s="90"/>
      <c r="N46" s="90"/>
      <c r="O46" s="90"/>
      <c r="P46" s="95"/>
    </row>
  </sheetData>
  <sheetProtection/>
  <mergeCells count="27">
    <mergeCell ref="A1:B1"/>
    <mergeCell ref="C1:L2"/>
    <mergeCell ref="P25:R28"/>
    <mergeCell ref="P29:R32"/>
    <mergeCell ref="B35:E35"/>
    <mergeCell ref="B36:E36"/>
    <mergeCell ref="J35:M35"/>
    <mergeCell ref="J36:M36"/>
    <mergeCell ref="J34:N34"/>
    <mergeCell ref="A2:B2"/>
    <mergeCell ref="A3:B3"/>
    <mergeCell ref="C3:L3"/>
    <mergeCell ref="P24:R24"/>
    <mergeCell ref="S16:S17"/>
    <mergeCell ref="S21:S23"/>
    <mergeCell ref="P13:R15"/>
    <mergeCell ref="S13:S15"/>
    <mergeCell ref="P16:R17"/>
    <mergeCell ref="M1:N2"/>
    <mergeCell ref="U20:U21"/>
    <mergeCell ref="P21:R23"/>
    <mergeCell ref="P19:Q19"/>
    <mergeCell ref="P20:Q20"/>
    <mergeCell ref="P7:R12"/>
    <mergeCell ref="S7:S12"/>
    <mergeCell ref="P18:R18"/>
    <mergeCell ref="S19:S20"/>
  </mergeCells>
  <conditionalFormatting sqref="I1:I5 I33:I65536">
    <cfRule type="containsErrors" priority="1" dxfId="1" stopIfTrue="1">
      <formula>ISERROR(I1)</formula>
    </cfRule>
  </conditionalFormatting>
  <printOptions/>
  <pageMargins left="0.3" right="0.5" top="0.7" bottom="0.3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2019-12-18T09:40:08Z</cp:lastPrinted>
  <dcterms:created xsi:type="dcterms:W3CDTF">2018-03-01T10:53:09Z</dcterms:created>
  <dcterms:modified xsi:type="dcterms:W3CDTF">2019-12-19T09:13:03Z</dcterms:modified>
  <cp:category/>
  <cp:version/>
  <cp:contentType/>
  <cp:contentStatus/>
</cp:coreProperties>
</file>